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873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30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3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9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4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<sst xmlns="http://schemas.openxmlformats.org/spreadsheetml/2006/main" count="3411" uniqueCount="2086">
  <si>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</si>
  <si>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</si>
  <si>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</si>
  <si>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</si>
  <si>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</si>
  <si>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</si>
  <si>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</si>
  <si>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</si>
  <si>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</si>
  <si>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</si>
  <si>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</si>
  <si>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</si>
  <si>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</si>
  <si>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</si>
  <si>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</si>
  <si>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</si>
  <si>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</si>
  <si>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</si>
  <si>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</si>
  <si>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</si>
  <si>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</si>
  <si>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</si>
  <si>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</si>
  <si>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</si>
  <si>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</si>
  <si>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</si>
  <si>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</si>
  <si>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</si>
  <si>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</si>
  <si>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</si>
  <si>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</si>
  <si>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</si>
  <si>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</si>
  <si>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</si>
  <si>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</si>
  <si>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</si>
  <si>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</si>
  <si>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</si>
  <si>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</si>
  <si>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</si>
  <si>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</si>
  <si>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</si>
  <si>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</si>
  <si>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</si>
  <si>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</si>
  <si>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</si>
  <si>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</si>
  <si>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</si>
  <si>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</si>
  <si>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</si>
  <si>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</si>
  <si>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</si>
  <si>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</si>
  <si>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</si>
  <si>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</si>
  <si>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</si>
  <si>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</si>
  <si>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</si>
  <si>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</si>
  <si>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</si>
  <si>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</si>
  <si>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</si>
  <si>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</si>
  <si>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</si>
  <si>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</si>
  <si>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</si>
  <si>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</si>
  <si>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</si>
  <si>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</si>
  <si>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</si>
  <si>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</si>
  <si>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</si>
  <si>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</si>
  <si>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</si>
  <si>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</si>
  <si>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</si>
  <si>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</si>
  <si>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</si>
  <si>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</si>
  <si>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</si>
  <si>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</si>
  <si>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</si>
  <si>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</si>
  <si>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</si>
  <si>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</si>
  <si>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</si>
  <si>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</si>
  <si>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</si>
  <si>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</si>
  <si>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</si>
  <si>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</si>
  <si>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</si>
  <si>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</si>
  <si>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</si>
  <si>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</si>
  <si>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</si>
  <si>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</si>
  <si>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</si>
  <si>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</si>
  <si>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</si>
  <si>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</si>
  <si>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</si>
  <si>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</si>
  <si>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</si>
  <si>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</si>
  <si>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</si>
  <si>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</si>
  <si>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</si>
  <si>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</si>
  <si>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</si>
  <si>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</si>
  <si>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</si>
  <si>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</si>
  <si>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</si>
  <si>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</si>
  <si>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</si>
  <si>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</si>
  <si>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</si>
  <si>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</si>
  <si>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</si>
  <si>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</si>
  <si>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</si>
  <si>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</si>
  <si>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</si>
  <si>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</si>
  <si>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</si>
  <si>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</si>
  <si>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</si>
  <si>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</si>
  <si>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</si>
  <si>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</si>
  <si>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</si>
  <si>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</si>
  <si>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</si>
  <si>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</si>
  <si>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</si>
  <si>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</si>
  <si>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</si>
  <si>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</si>
  <si>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</si>
  <si>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</si>
  <si>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</si>
  <si>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</si>
  <si>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</si>
  <si>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</si>
  <si>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</si>
  <si>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</si>
  <si>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</si>
  <si>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</si>
  <si>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</si>
  <si>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</si>
  <si>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</si>
  <si>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</si>
  <si>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</si>
  <si>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</si>
  <si>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</si>
  <si>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</si>
  <si>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</si>
  <si>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</si>
  <si>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</si>
  <si>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</si>
  <si>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</si>
  <si>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</si>
  <si>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</si>
  <si>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</si>
  <si>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</si>
  <si>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</si>
  <si>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</si>
  <si>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</si>
  <si>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</si>
  <si>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</si>
  <si>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</si>
  <si>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</si>
  <si>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</si>
  <si>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</si>
  <si>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</si>
  <si>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</si>
  <si>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</si>
  <si>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</si>
  <si>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</si>
  <si>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</si>
  <si>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</si>
  <si>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</si>
  <si>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</si>
  <si>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</si>
  <si>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</si>
  <si>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</si>
  <si>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</si>
  <si>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</si>
  <si>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</si>
  <si>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</si>
  <si>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</si>
  <si>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</si>
  <si>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</si>
  <si>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</si>
  <si>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</si>
  <si>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</si>
  <si>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</si>
  <si>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</si>
  <si>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</si>
  <si>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</si>
  <si>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</si>
  <si>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</si>
  <si>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</si>
  <si>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</si>
  <si>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</si>
  <si>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</si>
  <si>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</si>
  <si>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</si>
  <si>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</si>
  <si>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</si>
  <si>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</si>
  <si>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</si>
  <si>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</si>
  <si>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</si>
  <si>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</si>
  <si>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</si>
  <si>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</si>
  <si>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</si>
  <si>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</si>
  <si>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</si>
  <si>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</si>
  <si>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</si>
  <si>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</si>
  <si>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</si>
  <si>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</si>
  <si>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</si>
  <si>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</si>
  <si>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</si>
  <si>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</si>
  <si>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</si>
  <si>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</si>
  <si>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</si>
  <si>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</si>
  <si>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</si>
  <si>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</si>
  <si>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</si>
  <si>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</si>
  <si>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</si>
  <si>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</si>
  <si>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</si>
  <si>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</si>
  <si>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</si>
  <si>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</si>
  <si>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</si>
  <si>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</si>
  <si>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</si>
  <si>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</si>
  <si>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</si>
  <si>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</si>
  <si>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</si>
  <si>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</si>
  <si>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</si>
  <si>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</si>
  <si>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</si>
  <si>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</si>
  <si>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</si>
  <si>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</si>
  <si>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</si>
  <si>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</si>
  <si>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</si>
  <si>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</si>
  <si>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</si>
  <si>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</si>
  <si>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</si>
  <si>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</si>
  <si>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</si>
  <si>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</si>
  <si>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</si>
  <si>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</si>
  <si>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</si>
  <si>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</si>
  <si>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</si>
  <si>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</si>
  <si>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</si>
  <si>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</si>
  <si>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</si>
  <si>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</si>
  <si>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</si>
  <si>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</si>
  <si>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</si>
  <si>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</si>
  <si>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</si>
  <si>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</si>
  <si>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</si>
  <si>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</si>
  <si>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</si>
  <si>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</si>
  <si>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</si>
  <si>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</si>
  <si>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</si>
  <si>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</si>
  <si>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</si>
  <si>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</si>
  <si>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</si>
  <si>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</si>
  <si>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</si>
  <si>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</si>
  <si>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</si>
  <si>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</si>
  <si>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</si>
  <si>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</si>
  <si>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</si>
  <si>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</si>
  <si>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</si>
  <si>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</si>
  <si>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</si>
  <si>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</si>
  <si>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</si>
  <si>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</si>
  <si>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</si>
  <si>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</si>
  <si>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</si>
  <si>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</si>
  <si>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</si>
  <si>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</si>
  <si>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</si>
  <si>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</si>
  <si>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</si>
  <si>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</si>
  <si>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</si>
  <si>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</si>
  <si>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</si>
  <si>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</si>
  <si>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</si>
  <si>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</si>
  <si>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</si>
  <si>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</si>
  <si>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</si>
  <si>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</si>
  <si>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</si>
  <si>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</si>
  <si>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</si>
  <si>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</si>
  <si>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</si>
  <si>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</si>
  <si>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</si>
  <si>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</si>
  <si>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</si>
  <si>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</si>
  <si>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</si>
  <si>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</si>
  <si>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</si>
  <si>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</si>
  <si>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</si>
  <si>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</si>
  <si>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</si>
  <si>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</si>
  <si>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</si>
  <si>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</si>
  <si>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</si>
  <si>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</si>
  <si>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</si>
  <si>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</si>
  <si>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</si>
  <si>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</si>
  <si>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</si>
  <si>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</si>
  <si>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</si>
  <si>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</si>
  <si>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</si>
  <si>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</si>
  <si>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</si>
  <si>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</si>
  <si>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</si>
  <si>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</si>
  <si>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</si>
  <si>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</si>
  <si>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</si>
  <si>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</si>
  <si>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</si>
  <si>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</si>
  <si>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</si>
  <si>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</si>
  <si>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</si>
  <si>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</si>
  <si>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</si>
  <si>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</si>
  <si>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</si>
  <si>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</si>
  <si>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</si>
  <si>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</si>
  <si>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</si>
  <si>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</si>
  <si>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</si>
  <si>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</si>
  <si>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</si>
  <si>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</si>
  <si>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</si>
  <si>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</si>
  <si>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</si>
  <si>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</si>
  <si>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</si>
  <si>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</si>
  <si>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</si>
  <si>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</si>
  <si>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</si>
  <si>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</si>
  <si>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</si>
  <si>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</si>
  <si>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</si>
  <si>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</si>
  <si>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</si>
  <si>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</si>
  <si>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</si>
  <si>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</si>
  <si>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</si>
  <si>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</si>
  <si>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</si>
  <si>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</si>
  <si>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</si>
  <si>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</si>
  <si>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</si>
  <si>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</si>
  <si>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</si>
  <si>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</si>
  <si>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</si>
  <si>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</si>
  <si>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</si>
  <si>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</si>
  <si>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</si>
  <si>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</si>
  <si>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</si>
  <si>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</si>
  <si>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</si>
  <si>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</si>
  <si>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</si>
  <si>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</si>
  <si>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</si>
  <si>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</si>
  <si>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</si>
  <si>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</si>
  <si>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</si>
  <si>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</si>
  <si>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</si>
  <si>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</si>
  <si>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</si>
  <si>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</si>
  <si>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</si>
  <si>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</si>
  <si>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</si>
  <si>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</si>
  <si>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</si>
  <si>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</si>
  <si>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</si>
  <si>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</si>
  <si>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</si>
  <si>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</si>
  <si>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</si>
  <si>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</si>
  <si>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</si>
  <si>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</si>
  <si>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</si>
  <si>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</si>
  <si>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</si>
  <si>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</si>
  <si>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</si>
  <si>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</si>
  <si>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</si>
  <si>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</si>
  <si>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</si>
  <si>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</si>
  <si>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</si>
  <si>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</si>
  <si>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</si>
  <si>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</si>
  <si>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</si>
  <si>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</si>
  <si>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</si>
  <si>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</si>
  <si>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</si>
  <si>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</si>
  <si>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</si>
  <si>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</si>
  <si>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</si>
  <si>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</si>
  <si>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</si>
  <si>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</si>
  <si>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</si>
  <si>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</si>
  <si>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</si>
  <si>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</si>
  <si>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</si>
  <si>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</si>
  <si>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</si>
  <si>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</si>
  <si>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</si>
  <si>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</si>
  <si>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</si>
  <si>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</si>
  <si>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</si>
  <si>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</si>
  <si>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</si>
  <si>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</si>
  <si>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</si>
  <si>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</si>
  <si>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</si>
  <si>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</si>
  <si>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</si>
  <si>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</si>
  <si>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</si>
  <si>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</si>
  <si>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</si>
  <si>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</si>
  <si>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</si>
  <si>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</si>
  <si>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</si>
  <si>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</si>
  <si>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</si>
  <si>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</si>
  <si>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</si>
  <si>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</si>
  <si>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</si>
  <si>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</si>
  <si>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</si>
  <si>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</si>
  <si>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</si>
  <si>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</si>
  <si>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</si>
  <si>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</si>
  <si>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</si>
  <si>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</si>
  <si>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</si>
  <si>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</si>
  <si>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</si>
  <si>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</si>
  <si>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</si>
  <si>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</si>
  <si>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</si>
  <si>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</si>
  <si>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</si>
  <si>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</si>
  <si>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</si>
  <si>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</si>
  <si>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</si>
  <si>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</si>
  <si>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</si>
  <si>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</si>
  <si>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</si>
  <si>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</si>
  <si>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</si>
  <si>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</si>
  <si>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</si>
  <si>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</si>
  <si>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</si>
  <si>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</si>
  <si>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</si>
  <si>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</si>
  <si>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</si>
  <si>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</si>
  <si>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</si>
  <si>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</si>
  <si>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</si>
  <si>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</si>
  <si>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</si>
  <si>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</si>
  <si>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</si>
  <si>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</si>
  <si>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</si>
  <si>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</si>
  <si>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</si>
  <si>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</si>
  <si>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</si>
  <si>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</si>
  <si>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</si>
  <si>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</si>
  <si>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</si>
  <si>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</si>
  <si>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</si>
  <si>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</si>
  <si>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</si>
  <si>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</si>
  <si>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</si>
  <si>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</si>
  <si>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</si>
  <si>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</si>
  <si>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</si>
  <si>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</si>
  <si>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</si>
  <si>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</si>
  <si>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</si>
  <si>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</si>
  <si>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</si>
  <si>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</si>
  <si>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</si>
  <si>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</si>
  <si>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</si>
  <si>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</si>
  <si>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</si>
  <si>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</si>
  <si>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</si>
  <si>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</si>
  <si>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</si>
  <si>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</si>
  <si>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</si>
  <si>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</si>
  <si>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</si>
  <si>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</si>
  <si>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</si>
  <si>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</si>
  <si>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</si>
  <si>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</si>
  <si>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</si>
  <si>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</si>
  <si>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</si>
  <si>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</si>
  <si>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</si>
  <si>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</si>
  <si>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</si>
  <si>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</si>
  <si>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</si>
  <si>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</si>
  <si>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</si>
  <si>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</si>
  <si>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</si>
  <si>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</si>
  <si>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</si>
  <si>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</si>
  <si>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</si>
  <si>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</si>
  <si>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</si>
  <si>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</si>
  <si>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</si>
  <si>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</si>
  <si>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</si>
  <si>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</si>
  <si>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</si>
  <si>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</si>
  <si>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</si>
  <si>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</si>
  <si>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</si>
  <si>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</si>
  <si>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</si>
  <si>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</si>
  <si>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</si>
  <si>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</si>
  <si>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</si>
  <si>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</si>
  <si>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</si>
  <si>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</si>
  <si>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</si>
  <si>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</si>
  <si>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</si>
  <si>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</si>
  <si>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</si>
  <si>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</si>
  <si>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</si>
  <si>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</si>
  <si>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</si>
  <si>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</si>
  <si>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</si>
  <si>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</si>
  <si>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</si>
  <si>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</si>
  <si>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</si>
  <si>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</si>
  <si>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</si>
  <si>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</si>
  <si>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</si>
  <si>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</si>
  <si>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</si>
  <si>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</si>
  <si>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</si>
  <si>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</si>
  <si>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</si>
  <si>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</si>
  <si>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</si>
  <si>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</si>
  <si>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</si>
  <si>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</si>
  <si>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</si>
  <si>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</si>
  <si>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</si>
  <si>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</si>
  <si>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</si>
  <si>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</si>
  <si>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</si>
  <si>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</si>
  <si>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</si>
  <si>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</si>
  <si>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</si>
  <si>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</si>
  <si>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</si>
  <si>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</si>
  <si>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</si>
  <si>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</si>
  <si>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</si>
  <si>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</si>
  <si>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</si>
  <si>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</si>
  <si>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</si>
  <si>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</si>
  <si>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</si>
  <si>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</si>
  <si>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</si>
  <si>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</si>
  <si>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</si>
  <si>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</si>
  <si>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</si>
  <si>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</si>
  <si>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</si>
  <si>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</si>
  <si>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</si>
  <si>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</si>
  <si>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</si>
  <si>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</si>
  <si>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</si>
  <si>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</si>
  <si>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</si>
  <si>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</si>
  <si>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</si>
  <si>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</si>
  <si>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</si>
  <si>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</si>
  <si>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</si>
  <si>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</si>
  <si>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</si>
  <si>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</si>
  <si>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</si>
  <si>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</si>
  <si>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</si>
  <si>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</si>
  <si>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</si>
  <si>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</si>
  <si>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</si>
  <si>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</si>
  <si>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</si>
  <si>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</si>
  <si>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</si>
  <si>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</si>
  <si>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</si>
  <si>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</si>
  <si>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</si>
  <si>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</si>
  <si>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</si>
  <si>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</si>
  <si>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</si>
  <si>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</si>
  <si>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</si>
  <si>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</si>
  <si>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</si>
  <si>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</si>
  <si>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</si>
  <si>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</si>
  <si>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</si>
  <si>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</si>
  <si>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</si>
  <si>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</si>
  <si>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</si>
  <si>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</si>
  <si>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</si>
  <si>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</si>
  <si>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</si>
  <si>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</si>
  <si>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</si>
  <si>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</si>
  <si>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</si>
  <si>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</si>
  <si>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</si>
  <si>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</si>
  <si>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</si>
  <si>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</si>
  <si>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</si>
  <si>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</si>
  <si>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</si>
  <si>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</si>
  <si>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</si>
  <si>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</si>
  <si>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</si>
  <si>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</si>
  <si>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</si>
  <si>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</si>
  <si>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</si>
  <si>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</si>
  <si>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</si>
  <si>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</si>
  <si>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</si>
  <si>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</si>
  <si>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</si>
  <si>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</si>
  <si>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</si>
  <si>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</si>
  <si>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</si>
  <si>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</si>
  <si>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</si>
  <si>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</si>
  <si>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</si>
  <si>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</si>
  <si>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</si>
  <si>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</si>
  <si>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</si>
  <si>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</si>
  <si>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</si>
  <si>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</si>
  <si>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</si>
  <si>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</si>
  <si>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</si>
  <si>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</si>
  <si>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</si>
  <si>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</si>
  <si>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</si>
  <si>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</si>
  <si>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</si>
  <si>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</si>
  <si>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</si>
  <si>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</si>
  <si>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</si>
  <si>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</si>
  <si>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</si>
  <si>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</si>
  <si>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</si>
  <si>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</si>
  <si>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</si>
  <si>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</si>
  <si>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</si>
  <si>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</si>
  <si>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</si>
  <si>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</si>
  <si>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</si>
  <si>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</si>
  <si>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</si>
  <si>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</si>
  <si>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</si>
  <si>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</si>
  <si>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</si>
  <si>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</si>
  <si>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</si>
  <si>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</si>
  <si>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</si>
  <si>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</si>
  <si>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</si>
  <si>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</si>
  <si>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</si>
  <si>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</si>
  <si>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</si>
  <si>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</si>
  <si>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</si>
  <si>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</si>
  <si>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</si>
  <si>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</si>
  <si>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</si>
  <si>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</si>
  <si>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</si>
  <si>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</si>
  <si>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</si>
  <si>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</si>
  <si>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</si>
  <si>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</si>
  <si>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</si>
  <si>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</si>
  <si>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</si>
  <si>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</si>
  <si>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</si>
  <si>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</si>
  <si>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</si>
  <si>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</si>
  <si>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</si>
  <si>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</si>
  <si>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</si>
  <si>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</si>
  <si>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</si>
  <si>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</si>
  <si>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</si>
  <si>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</si>
  <si>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</si>
  <si>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</si>
  <si>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</si>
  <si>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</si>
  <si>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</si>
  <si>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</si>
  <si>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</si>
  <si>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</si>
  <si>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</si>
  <si>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</si>
  <si>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</si>
  <si>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</si>
  <si>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</si>
  <si>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</si>
  <si>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</si>
  <si>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</si>
  <si>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</si>
  <si>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</si>
  <si>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</si>
  <si>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</si>
  <si>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</si>
  <si>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</si>
  <si>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</si>
  <si>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</si>
  <si>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</si>
  <si>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</si>
  <si>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</si>
  <si>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</si>
  <si>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</si>
  <si>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</si>
  <si>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</si>
  <si>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</si>
  <si>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</si>
  <si>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</si>
  <si>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</si>
  <si>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</si>
  <si>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</si>
  <si>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</si>
  <si>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</si>
  <si>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</si>
  <si>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</si>
  <si>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</si>
  <si>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</si>
  <si>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</si>
  <si>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</si>
  <si>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</si>
  <si>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</si>
  <si>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</si>
  <si>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</si>
  <si>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</si>
  <si>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</si>
  <si>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</si>
  <si>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</si>
  <si>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</si>
  <si>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</si>
  <si>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</si>
  <si>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</si>
  <si>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</si>
  <si>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</si>
  <si>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</si>
  <si>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</si>
  <si>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</si>
  <si>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</si>
  <si>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</si>
  <si>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</si>
  <si>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</si>
  <si>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</si>
  <si>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</si>
  <si>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</si>
  <si>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</si>
  <si>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</si>
  <si>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</si>
  <si>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</si>
  <si>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</si>
  <si>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</si>
  <si>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</si>
  <si>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</si>
  <si>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</si>
  <si>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</si>
  <si>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</si>
  <si>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</si>
  <si>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</si>
  <si>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</si>
  <si>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</si>
  <si>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</si>
  <si>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</si>
  <si>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</si>
  <si>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</si>
  <si>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</si>
  <si>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</si>
  <si>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</si>
  <si>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</si>
  <si>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</si>
  <si>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</si>
  <si>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</si>
  <si>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</si>
  <si>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</si>
  <si>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</si>
  <si>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</si>
  <si>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</si>
  <si>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</si>
  <si>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</si>
  <si>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</si>
  <si>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</si>
  <si>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</si>
  <si>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</si>
  <si>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</si>
  <si>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</si>
  <si>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</si>
  <si>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</si>
  <si>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</si>
  <si>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</si>
  <si>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</si>
  <si>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</si>
  <si>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</si>
  <si>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</si>
  <si>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</si>
  <si>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</si>
  <si>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</si>
  <si>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</si>
  <si>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</si>
  <si>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</si>
  <si>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</si>
  <si>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</si>
  <si>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</si>
  <si>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</si>
  <si>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</si>
  <si>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</si>
  <si>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</si>
  <si>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</si>
  <si>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</si>
  <si>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</si>
  <si>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</si>
  <si>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</si>
  <si>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</si>
  <si>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</si>
  <si>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</si>
  <si>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</si>
  <si>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</si>
  <si>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</si>
  <si>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</si>
  <si>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</si>
  <si>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</si>
  <si>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</si>
  <si>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</si>
  <si>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</si>
  <si>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</si>
  <si>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</si>
  <si>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</si>
  <si>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</si>
  <si>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</si>
  <si>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</si>
  <si>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</si>
  <si>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</si>
  <si>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</si>
  <si>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</si>
  <si>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</si>
  <si>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</si>
  <si>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</si>
  <si>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</si>
  <si>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</si>
  <si>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</si>
  <si>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</si>
  <si>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</si>
  <si>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</si>
  <si>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</si>
  <si>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</si>
  <si>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</si>
  <si>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</si>
  <si>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</si>
  <si>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</si>
  <si>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</si>
  <si>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</si>
  <si>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</si>
  <si>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</si>
  <si>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</si>
  <si>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</si>
  <si>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</si>
  <si>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</si>
  <si>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</si>
  <si>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</si>
  <si>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</si>
  <si>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</si>
  <si>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</si>
  <si>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</si>
  <si>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</si>
  <si>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</si>
  <si>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</si>
  <si>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</si>
  <si>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</si>
  <si>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</si>
  <si>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</si>
  <si>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</si>
  <si>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</si>
  <si>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</si>
  <si>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</si>
  <si>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</si>
  <si>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</si>
  <si>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</si>
  <si>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</si>
  <si>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</si>
  <si>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</si>
  <si>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</si>
  <si>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</si>
  <si>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</si>
  <si>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</si>
  <si>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</si>
  <si>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</si>
  <si>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</si>
  <si>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</si>
  <si>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</si>
  <si>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</si>
  <si>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</si>
  <si>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</si>
  <si>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</si>
  <si>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</si>
  <si>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</si>
  <si>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</si>
  <si>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</si>
  <si>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</si>
  <si>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</si>
  <si>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</si>
  <si>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</si>
  <si>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</si>
  <si>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</si>
  <si>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</si>
  <si>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</si>
  <si>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</si>
  <si>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</si>
  <si>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</si>
  <si>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</si>
  <si>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</si>
  <si>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</si>
  <si>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</si>
  <si>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</si>
  <si>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</si>
  <si>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</si>
  <si>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</si>
  <si>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</si>
  <si>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</si>
  <si>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</si>
  <si>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</si>
  <si>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</si>
  <si>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</si>
  <si>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</si>
  <si>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</si>
  <si>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</si>
  <si>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</si>
  <si>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</si>
  <si>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</si>
  <si>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</si>
  <si>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</si>
  <si>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</si>
  <si>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</si>
  <si>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</si>
  <si>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</si>
  <si>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</si>
  <si>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</si>
  <si>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</si>
  <si>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</si>
  <si>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</si>
  <si>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</si>
  <si>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</si>
  <si>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</si>
  <si>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</si>
  <si>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</si>
  <si>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</si>
  <si>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</si>
  <si>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</si>
  <si>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</si>
  <si>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</si>
  <si>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</si>
  <si>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</si>
  <si>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</si>
  <si>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</si>
  <si>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</si>
  <si>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</si>
  <si>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</si>
  <si>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</si>
  <si>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</si>
  <si>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</si>
  <si>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</si>
  <si>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</si>
  <si>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</si>
  <si>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</si>
  <si>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</si>
  <si>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</si>
  <si>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</si>
  <si>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</si>
  <si>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</si>
  <si>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</si>
  <si>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</si>
  <si>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</si>
  <si>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</si>
  <si>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</si>
  <si>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</si>
  <si>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</si>
  <si>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</si>
  <si>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</si>
  <si>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</si>
  <si>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</si>
  <si>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</si>
  <si>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</si>
  <si>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</si>
  <si>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</si>
  <si>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</si>
  <si>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</si>
  <si>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</si>
  <si>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</si>
  <si>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</si>
  <si>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</si>
  <si>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</si>
  <si>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</si>
  <si>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</si>
  <si>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</si>
  <si>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</si>
  <si>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</si>
  <si>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</si>
  <si>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</si>
  <si>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</si>
  <si>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</si>
  <si>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</si>
  <si>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</si>
  <si>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</si>
  <si>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</si>
  <si>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</si>
  <si>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</si>
  <si>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</si>
  <si>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</si>
  <si>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</si>
  <si>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</si>
  <si>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</si>
  <si>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</si>
  <si>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</si>
  <si>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</si>
  <si>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</si>
  <si>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</si>
  <si>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</si>
  <si>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</si>
  <si>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</si>
  <si>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</si>
  <si>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</si>
  <si>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</si>
  <si>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</si>
  <si>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</si>
  <si>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</si>
  <si>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</si>
  <si>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</si>
  <si>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</si>
  <si>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</si>
  <si>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</si>
  <si>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</si>
  <si>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</si>
  <si>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</si>
  <si>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</si>
  <si>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</si>
  <si>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</si>
  <si>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</si>
  <si>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</si>
  <si>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</si>
  <si>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</si>
  <si>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</si>
  <si>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</si>
  <si>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</si>
  <si>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</si>
  <si>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</si>
  <si>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</si>
  <si>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</si>
  <si>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</si>
  <si>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</si>
  <si>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</si>
  <si>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</si>
  <si>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</si>
  <si>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</si>
  <si>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</si>
  <si>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</si>
  <si>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</si>
  <si>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</si>
  <si>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</si>
  <si>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</si>
  <si>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</si>
  <si>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</si>
  <si>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</si>
  <si>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</si>
  <si>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</si>
  <si>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</si>
  <si>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</si>
  <si>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</si>
  <si>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</si>
  <si>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</si>
  <si>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</si>
  <si>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</si>
  <si>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</si>
  <si>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</si>
  <si>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</si>
  <si>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</si>
  <si>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</si>
  <si>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</si>
  <si>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</si>
  <si>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</si>
  <si>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</si>
  <si>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</si>
  <si>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</si>
  <si>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</si>
  <si>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</si>
  <si>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</si>
  <si>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</si>
  <si>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</si>
  <si>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</si>
  <si>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</si>
  <si>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</si>
  <si>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</si>
  <si>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</si>
  <si>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</si>
  <si>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</si>
  <si>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</si>
  <si>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</si>
  <si>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</si>
  <si>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</si>
  <si>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</si>
  <si>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</si>
  <si>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</si>
  <si>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</si>
  <si>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</si>
  <si>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</si>
  <si>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</si>
  <si>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</si>
  <si>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</si>
  <si>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</si>
  <si>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</si>
  <si>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</si>
  <si>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</si>
  <si>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</si>
  <si>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</si>
  <si>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</si>
  <si>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</si>
  <si>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</si>
  <si>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</si>
  <si>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</si>
  <si>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</si>
  <si>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</si>
  <si>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</si>
  <si>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</si>
  <si>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</si>
  <si>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</si>
  <si>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</si>
  <si>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</si>
  <si>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</si>
  <si>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</si>
  <si>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</si>
  <si>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</si>
  <si>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</si>
  <si>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</si>
  <si>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</si>
  <si>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</si>
  <si>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</si>
  <si>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</si>
  <si>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</si>
  <si>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</si>
  <si>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</si>
  <si>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</si>
  <si>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</si>
  <si>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</si>
  <si>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</si>
  <si>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</si>
  <si>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</si>
  <si>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</si>
  <si>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</si>
  <si>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</si>
  <si>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</si>
  <si>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</si>
  <si>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</si>
  <si>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</si>
  <si>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</si>
  <si>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</si>
  <si>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</si>
  <si>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</si>
  <si>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</si>
  <si>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</si>
  <si>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</si>
  <si>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</si>
  <si>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</si>
  <si>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</si>
  <si>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</si>
  <si>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</si>
  <si>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</si>
  <si>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</si>
  <si>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</si>
  <si>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</si>
  <si>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</si>
  <si>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</si>
  <si>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</si>
  <si>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</si>
  <si>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</si>
  <si>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</si>
  <si>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</si>
  <si>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</si>
  <si>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</si>
  <si>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</si>
  <si>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</si>
  <si>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</si>
  <si>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</si>
  <si>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</si>
  <si>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</si>
  <si>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</si>
  <si>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</si>
  <si>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</si>
  <si>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</si>
  <si>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</si>
  <si>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</si>
  <si>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</si>
  <si>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</si>
  <si>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</si>
  <si>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</si>
  <si>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</si>
  <si>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</si>
  <si>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</si>
  <si>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</si>
  <si>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</si>
  <si>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</si>
  <si>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</si>
  <si>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</si>
  <si>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</si>
  <si>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</si>
  <si>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</si>
  <si>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</si>
  <si>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</si>
  <si>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</si>
  <si>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</si>
  <si>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</si>
  <si>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</si>
  <si>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</si>
  <si>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</si>
  <si>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</si>
  <si>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</si>
  <si>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</si>
  <si>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</si>
  <si>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</si>
  <si>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</si>
  <si>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</si>
  <si>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</si>
  <si>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</si>
  <si>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</si>
  <si>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</si>
  <si>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</si>
  <si>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</si>
  <si>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</si>
  <si>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</si>
  <si>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</si>
  <si>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</si>
  <si>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</si>
  <si>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</si>
  <si>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</si>
  <si>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</si>
  <si>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</si>
  <si>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</si>
  <si>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</si>
  <si>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</si>
  <si>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</si>
  <si>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</si>
  <si>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</si>
  <si>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</si>
  <si>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</si>
  <si>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</si>
  <si>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</si>
  <si>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</si>
  <si>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</si>
  <si>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</si>
  <si>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</si>
  <si>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</si>
  <si>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</si>
  <si>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</si>
  <si>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</si>
  <si>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</si>
  <si>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</si>
  <si>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</si>
  <si>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</si>
  <si>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</si>
  <si>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</si>
  <si>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</si>
  <si>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</si>
  <si>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</si>
  <si>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</si>
  <si>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</si>
  <si>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</si>
  <si>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</si>
  <si>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</si>
  <si>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</si>
  <si>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</si>
  <si>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</si>
  <si>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</si>
  <si>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</si>
  <si>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</si>
  <si>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</si>
  <si>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</si>
  <si>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</si>
  <si>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</si>
  <si>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</si>
  <si>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</si>
  <si>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</si>
  <si>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</si>
  <si>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</si>
  <si>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</si>
  <si>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</si>
  <si>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</si>
  <si>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</si>
  <si>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</si>
  <si>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</si>
  <si>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</si>
  <si>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</si>
  <si>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</si>
  <si>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</si>
  <si>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</si>
  <si>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</si>
  <si>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</si>
  <si>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</si>
  <si>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</si>
  <si>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</si>
  <si>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</si>
  <si>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</si>
  <si>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</si>
  <si>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</si>
  <si>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</si>
  <si>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</si>
  <si>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</si>
  <si>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</si>
  <si>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</si>
  <si>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</si>
  <si>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</si>
  <si>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</si>
  <si>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</si>
  <si>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</si>
  <si>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</si>
  <si>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</si>
  <si>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</si>
  <si>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</si>
  <si>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</si>
  <si>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</si>
  <si>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</si>
  <si>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</si>
  <si>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</si>
  <si>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</si>
  <si>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</si>
  <si>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</si>
  <si>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</si>
  <si>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</si>
  <si>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</si>
  <si>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</si>
  <si>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</si>
  <si>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</si>
  <si>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</si>
  <si>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</si>
  <si>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</si>
  <si>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</si>
  <si>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</si>
  <si>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</si>
  <si>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</si>
  <si>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</si>
  <si>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</si>
  <si>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</si>
  <si>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</si>
  <si>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</si>
  <si>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</si>
  <si>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</si>
  <si>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</si>
  <si>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</si>
  <si>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</si>
  <si>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</si>
  <si>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</si>
  <si>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</si>
  <si>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</si>
  <si>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</si>
  <si>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</si>
  <si>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</si>
  <si>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</si>
  <si>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</si>
  <si>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</si>
  <si>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</si>
  <si>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</si>
  <si>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</si>
  <si>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</si>
  <si>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</si>
  <si>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</si>
  <si>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</si>
  <si>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</si>
  <si>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</si>
  <si>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</si>
  <si>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</si>
  <si>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</si>
  <si>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</si>
  <si>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</si>
  <si>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</si>
  <si>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</si>
  <si>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</si>
  <si>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</si>
  <si>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</si>
  <si>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</si>
  <si>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</si>
  <si>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</si>
  <si>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</si>
  <si>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</si>
  <si>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</si>
  <si>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</si>
  <si>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</si>
  <si>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</si>
  <si>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</si>
  <si>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</si>
  <si>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</si>
  <si>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</si>
  <si>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</si>
  <si>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</si>
  <si>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</si>
  <si>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</si>
  <si>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</si>
  <si>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</si>
  <si>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</si>
  <si>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</si>
  <si>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</si>
  <si>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</si>
  <si>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</si>
  <si>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</si>
  <si>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</si>
  <si>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</si>
  <si>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</si>
  <si>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</si>
  <si>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</si>
  <si>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</si>
  <si>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</si>
  <si>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</si>
  <si>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</si>
  <si>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</si>
  <si>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</si>
  <si>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</si>
  <si>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</si>
  <si>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</si>
  <si>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</si>
  <si>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</si>
  <si>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</si>
  <si>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</si>
  <si>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</si>
  <si>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</si>
  <si>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</si>
  <si>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</si>
  <si>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</si>
  <si>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</si>
  <si>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</si>
  <si>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</si>
  <si>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</si>
  <si>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</si>
  <si>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</si>
  <si>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</si>
  <si>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</si>
  <si>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</si>
  <si>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</si>
  <si>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</si>
  <si>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</si>
  <si>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</si>
  <si>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</si>
  <si>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</si>
  <si>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</si>
  <si>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</si>
  <si>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</si>
  <si>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</si>
  <si>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</si>
  <si>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</si>
  <si>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</si>
  <si>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</si>
  <si>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</si>
  <si>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</si>
  <si>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</si>
  <si>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</si>
  <si>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</si>
  <si>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</si>
  <si>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</si>
  <si>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</si>
  <si>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</si>
  <si>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</si>
  <si>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</si>
  <si>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</si>
  <si>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</si>
  <si>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</si>
  <si>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</si>
  <si>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</si>
  <si>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</si>
  <si>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</si>
  <si>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</si>
  <si>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</si>
  <si>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</si>
  <si>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</si>
  <si>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</si>
  <si>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</si>
  <si>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</si>
  <si>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</si>
  <si>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</si>
  <si>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</si>
  <si>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</si>
  <si>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</si>
  <si>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</si>
  <si>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</si>
  <si>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</si>
  <si>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</si>
  <si>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</si>
  <si>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</si>
  <si>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</si>
  <si>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</si>
  <si>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</si>
  <si>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</si>
  <si>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</si>
  <si>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</si>
  <si>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</si>
  <si>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</si>
  <si>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</si>
  <si>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</si>
  <si>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</si>
  <si>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</si>
  <si>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</si>
  <si>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</si>
  <si>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</si>
  <si>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</si>
  <si>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</si>
  <si>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</si>
  <si>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</si>
  <si>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</si>
  <si>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</si>
  <si>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</si>
  <si>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</si>
  <si>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</si>
  <si>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</si>
  <si>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</si>
  <si>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</si>
  <si>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</si>
  <si>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</si>
  <si>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</si>
  <si>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</si>
  <si>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</si>
  <si>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</si>
  <si>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</si>
  <si>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</si>
  <si>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</si>
  <si>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</si>
  <si>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</si>
  <si>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</si>
  <si>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</si>
  <si>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</si>
  <si>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</si>
  <si>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</si>
  <si>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</si>
  <si>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</si>
  <si>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</si>
  <si>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</si>
  <si>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</si>
  <si>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</si>
  <si>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</si>
  <si>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</si>
  <si>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</si>
  <si>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</si>
  <si>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</si>
  <si>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</si>
  <si>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</si>
  <si>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</si>
  <si>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</si>
  <si>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</si>
  <si>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</si>
  <si>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</si>
  <si>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</si>
  <si>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</si>
  <si>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</si>
  <si>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</si>
  <si>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</si>
  <si>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</si>
  <si>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</si>
  <si>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</si>
  <si>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</si>
  <si>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</si>
  <si>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</si>
  <si>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</si>
  <si>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</si>
  <si>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</si>
  <si>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</si>
  <si>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</si>
  <si>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</si>
  <si>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</si>
  <si>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</si>
  <si>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</si>
  <si>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</si>
  <si>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</si>
  <si>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</si>
  <si>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</si>
  <si>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</si>
  <si>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</si>
  <si>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</si>
  <si>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</si>
  <si>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</si>
  <si>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</si>
  <si>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</si>
  <si>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</si>
  <si>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</si>
  <si>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</si>
  <si>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</si>
  <si>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</si>
  <si>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</si>
  <si>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</si>
  <si>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</si>
  <si>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</si>
  <si>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</si>
  <si>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</si>
  <si>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</si>
  <si>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</si>
  <si>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</si>
  <si>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</si>
  <si>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</si>
  <si>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</si>
  <si>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</si>
  <si>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</si>
  <si>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</si>
  <si>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</si>
  <si>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</si>
  <si>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</si>
  <si>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</si>
  <si>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</si>
  <si>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</si>
  <si>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</si>
  <si>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</si>
  <si>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</si>
  <si>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</si>
  <si>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</si>
  <si>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</si>
  <si>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</si>
  <si>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</si>
  <si>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</si>
  <si>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</si>
  <si>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</si>
  <si>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</si>
  <si>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</si>
  <si>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</si>
  <si>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</si>
  <si>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</si>
  <si>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</si>
  <si>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</si>
  <si>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</si>
  <si>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</si>
  <si>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</si>
  <si>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</si>
  <si>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</si>
  <si>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</si>
  <si>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</si>
  <si>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</si>
  <si>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</si>
  <si>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</si>
  <si>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</si>
  <si>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</si>
  <si>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</si>
  <si>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</si>
  <si>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</si>
  <si>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</si>
  <si>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</si>
  <si>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</si>
  <si>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</si>
  <si>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</si>
  <si>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</si>
  <si>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</si>
  <si>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</si>
  <si>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</si>
  <si>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</si>
  <si>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</si>
  <si>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</si>
  <si>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</si>
  <si>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</si>
  <si>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</si>
  <si>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</si>
  <si>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</si>
  <si>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</si>
  <si>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</si>
  <si>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</si>
  <si>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</si>
  <si>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</si>
  <si>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</si>
  <si>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</si>
  <si>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</si>
  <si>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</si>
  <si>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</si>
  <si>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</si>
  <si>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</si>
  <si>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</si>
  <si>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</si>
  <si>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</si>
  <si>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</si>
  <si>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</si>
  <si>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</si>
  <si>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</si>
  <si>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</si>
  <si>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</si>
  <si>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</si>
  <si>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</si>
  <si>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</si>
  <si>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</si>
  <si>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</si>
  <si>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</si>
  <si>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</si>
  <si>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</si>
  <si>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</si>
  <si>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</si>
  <si>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</si>
  <si>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</si>
  <si>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</si>
  <si>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</si>
  <si>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</si>
  <si>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</si>
  <si>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</si>
  <si>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</si>
  <si>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</si>
  <si>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</si>
  <si>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</si>
  <si>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</si>
  <si>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</si>
  <si>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</si>
  <si>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</si>
  <si>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</si>
  <si>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</si>
  <si>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</si>
  <si>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</si>
  <si>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</si>
  <si>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</si>
  <si>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</si>
  <si>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</si>
  <si>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</si>
  <si>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</si>
  <si>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</si>
  <si>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</si>
  <si>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</si>
  <si>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</si>
  <si>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</si>
  <si>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</si>
  <si>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</si>
  <si>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</si>
  <si>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</si>
  <si>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</si>
  <si>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</si>
  <si>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</si>
  <si>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</si>
  <si>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</si>
  <si>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</si>
  <si>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</si>
  <si>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</si>
  <si>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</si>
  <si>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</si>
  <si>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</si>
  <si>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</si>
  <si>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</si>
  <si>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</si>
  <si>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</si>
  <si>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</si>
  <si>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</si>
  <si>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</si>
  <si>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</si>
  <si>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</si>
  <si>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</si>
  <si>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</si>
  <si>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</si>
  <si>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</si>
  <si>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</si>
  <si>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</si>
  <si>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</si>
  <si>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</si>
  <si>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</si>
  <si>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</si>
  <si>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</si>
  <si>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</si>
  <si>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</si>
  <si>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</si>
  <si>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</si>
  <si>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</si>
  <si>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</si>
  <si>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</si>
  <si>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</si>
  <si>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</si>
  <si>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</si>
  <si>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</si>
  <si>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</si>
  <si>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</si>
  <si>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</si>
  <si>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</si>
  <si>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</si>
  <si>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</si>
  <si>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</si>
  <si>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</si>
  <si>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</si>
  <si>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</si>
  <si>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</si>
  <si>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</si>
  <si>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</si>
  <si>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</si>
  <si>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</si>
  <si>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</si>
  <si>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</si>
  <si>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</si>
  <si>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</si>
  <si>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</si>
  <si>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</si>
  <si>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</si>
  <si>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</si>
  <si>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</si>
  <si>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</si>
  <si>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</si>
  <si>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</si>
  <si>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</si>
  <si>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</si>
  <si>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</si>
  <si>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</si>
  <si>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</si>
  <si>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</si>
  <si>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</si>
  <si>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</si>
  <si>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</si>
  <si>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</si>
  <si>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</si>
  <si>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</si>
  <si>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</si>
  <si>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</si>
  <si>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</si>
  <si>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</si>
  <si>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</si>
  <si>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</si>
  <si>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</si>
  <si>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</si>
  <si>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</si>
  <si>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</si>
  <si>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</si>
  <si>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</si>
  <si>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</si>
  <si>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</si>
  <si>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</si>
  <si>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</si>
  <si>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</si>
  <si>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</si>
  <si>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</si>
  <si>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</si>
  <si>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</si>
  <si>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</si>
  <si>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</si>
  <si>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</si>
  <si>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</si>
  <si>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</si>
  <si>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</si>
  <si>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</si>
  <si>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</si>
  <si>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</si>
  <si>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</si>
  <si>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</si>
  <si>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</si>
  <si>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</si>
  <si>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</si>
  <si>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</si>
  <si>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</si>
  <si>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</si>
  <si>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</si>
  <si>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</si>
  <si>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</si>
  <si>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</si>
  <si>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</si>
  <si>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</si>
  <si>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</si>
  <si>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</si>
  <si>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</si>
  <si>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</si>
  <si>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</si>
  <si>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</si>
  <si>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</si>
  <si>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</si>
  <si>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</si>
  <si>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</si>
  <si>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</si>
  <si>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</si>
  <si>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</si>
  <si>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</si>
  <si>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</si>
  <si>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</si>
  <si>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</si>
  <si>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</si>
  <si>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</si>
  <si>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</si>
  <si>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</si>
  <si>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</si>
  <si>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</si>
  <si>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</si>
  <si>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</si>
  <si>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</si>
  <si>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</si>
  <si>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</si>
  <si>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</si>
  <si>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</si>
  <si>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</si>
  <si>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</si>
  <si>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</si>
  <si>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</si>
  <si>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</si>
  <si>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</si>
  <si>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</si>
  <si>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</si>
  <si>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</si>
  <si>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</si>
  <si>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</si>
  <si>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</si>
  <si>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</si>
  <si>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</si>
  <si>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</si>
  <si>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</si>
  <si>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</si>
  <si>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</si>
  <si>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</si>
  <si>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</si>
  <si>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</si>
  <si>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</si>
  <si>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</si>
  <si>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</si>
  <si>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</si>
  <si>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</si>
  <si>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</si>
  <si>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</si>
  <si>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</si>
  <si>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ОУ П.К.ЯВОРОВ</t>
  </si>
  <si>
    <t>b1308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</si>
</sst>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125" defaultRowHeight="12.75"/>
  <cols>
    <col min="1" max="1" width="3.75390625" style="1347" customWidth="1"/>
    <col min="2" max="2" width="20.125" style="1347" customWidth="1"/>
    <col min="3" max="3" width="22.50390625" style="1347" customWidth="1"/>
    <col min="4" max="4" width="34.50390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50390625" style="1347" customWidth="1"/>
    <col min="16" max="17" width="20.00390625" style="1348" customWidth="1"/>
    <col min="18" max="18" width="1.12109375" style="1348" customWidth="1"/>
    <col min="19" max="19" width="59.50390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5039062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П.К.ЯВОРОВ</v>
      </c>
      <c r="C2" s="1719"/>
      <c r="D2" s="1720"/>
      <c r="E2" s="1008"/>
      <c r="F2" s="1009">
        <f>+OTCHET!H9</f>
        <v>0</v>
      </c>
      <c r="G2" s="1010" t="str">
        <f>+OTCHET!F12</f>
        <v>5202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7045</v>
      </c>
      <c r="G45" s="1109">
        <f>+IF($P$2=0,$Q45,0)</f>
        <v>7045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7045</v>
      </c>
      <c r="O45" s="1086"/>
      <c r="P45" s="1108">
        <f>+ROUND(OTCHET!E139,0)</f>
        <v>7045</v>
      </c>
      <c r="Q45" s="1109">
        <f>+ROUND(OTCHET!L139,0)</f>
        <v>7045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7045</v>
      </c>
      <c r="G46" s="1115">
        <f>+ROUND(+SUM(G42:G45),0)</f>
        <v>7045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7045</v>
      </c>
      <c r="O46" s="1086"/>
      <c r="P46" s="1114">
        <f>+ROUND(+SUM(P42:P45),0)</f>
        <v>7045</v>
      </c>
      <c r="Q46" s="1115">
        <f>+ROUND(+SUM(Q42:Q45),0)</f>
        <v>7045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7045</v>
      </c>
      <c r="G48" s="1189">
        <f>+ROUND(G23+G28+G35+G40+G46,0)</f>
        <v>7045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7045</v>
      </c>
      <c r="O48" s="1191"/>
      <c r="P48" s="1188">
        <f>+ROUND(P23+P28+P35+P40+P46,0)</f>
        <v>7045</v>
      </c>
      <c r="Q48" s="1189">
        <f>+ROUND(Q23+Q28+Q35+Q40+Q46,0)</f>
        <v>7045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297514</v>
      </c>
      <c r="G51" s="1091">
        <f>+IF($P$2=0,$Q51,0)</f>
        <v>230931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230931</v>
      </c>
      <c r="O51" s="1086"/>
      <c r="P51" s="1090">
        <f>+ROUND(OTCHET!E205-SUM(OTCHET!E217:E219)+OTCHET!E271+IF(+OR(OTCHET!$F$12=5500,OTCHET!$F$12=5600),0,+OTCHET!E297),0)</f>
        <v>297514</v>
      </c>
      <c r="Q51" s="1091">
        <f>+ROUND(OTCHET!L205-SUM(OTCHET!L217:L219)+OTCHET!L271+IF(+OR(OTCHET!$F$12=5500,OTCHET!$F$12=5600),0,+OTCHET!L297),0)</f>
        <v>230931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2800</v>
      </c>
      <c r="G52" s="1109">
        <f>+IF($P$2=0,$Q52,0)</f>
        <v>2589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2589</v>
      </c>
      <c r="O52" s="1086"/>
      <c r="P52" s="1108">
        <f>+ROUND(+SUM(OTCHET!E217:E219),0)</f>
        <v>2800</v>
      </c>
      <c r="Q52" s="1109">
        <f>+ROUND(+SUM(OTCHET!L217:L219),0)</f>
        <v>2589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1959</v>
      </c>
      <c r="G53" s="1109">
        <f>+IF($P$2=0,$Q53,0)</f>
        <v>1959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1959</v>
      </c>
      <c r="O53" s="1086"/>
      <c r="P53" s="1108">
        <f>+ROUND(OTCHET!E223,0)</f>
        <v>1959</v>
      </c>
      <c r="Q53" s="1109">
        <f>+ROUND(OTCHET!L223,0)</f>
        <v>1959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1520152</v>
      </c>
      <c r="G54" s="1109">
        <f>+IF($P$2=0,$Q54,0)</f>
        <v>1496002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1496002</v>
      </c>
      <c r="O54" s="1086"/>
      <c r="P54" s="1108">
        <f>+ROUND(OTCHET!E187+OTCHET!E190,0)</f>
        <v>1520152</v>
      </c>
      <c r="Q54" s="1109">
        <f>+ROUND(OTCHET!L187+OTCHET!L190,0)</f>
        <v>1496002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332130</v>
      </c>
      <c r="G55" s="1109">
        <f>+IF($P$2=0,$Q55,0)</f>
        <v>330589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330589</v>
      </c>
      <c r="O55" s="1086"/>
      <c r="P55" s="1108">
        <f>+ROUND(OTCHET!E196+OTCHET!E204,0)</f>
        <v>332130</v>
      </c>
      <c r="Q55" s="1109">
        <f>+ROUND(OTCHET!L196+OTCHET!L204,0)</f>
        <v>330589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2154555</v>
      </c>
      <c r="G56" s="1197">
        <f>+ROUND(+SUM(G51:G55),0)</f>
        <v>2062070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2062070</v>
      </c>
      <c r="O56" s="1086"/>
      <c r="P56" s="1196">
        <f>+ROUND(+SUM(P51:P55),0)</f>
        <v>2154555</v>
      </c>
      <c r="Q56" s="1197">
        <f>+ROUND(+SUM(Q51:Q55),0)</f>
        <v>2062070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9279</v>
      </c>
      <c r="G59" s="1109">
        <f>+IF($P$2=0,$Q59,0)</f>
        <v>9279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9279</v>
      </c>
      <c r="O59" s="1086"/>
      <c r="P59" s="1108">
        <f>+ROUND(+OTCHET!E275+OTCHET!E276,0)</f>
        <v>9279</v>
      </c>
      <c r="Q59" s="1109">
        <f>+ROUND(+OTCHET!L275+OTCHET!L276,0)</f>
        <v>9279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9279</v>
      </c>
      <c r="G63" s="1197">
        <f>+ROUND(+SUM(G58:G61),0)</f>
        <v>9279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9279</v>
      </c>
      <c r="O63" s="1086"/>
      <c r="P63" s="1196">
        <f>+ROUND(+SUM(P58:P61),0)</f>
        <v>9279</v>
      </c>
      <c r="Q63" s="1197">
        <f>+ROUND(+SUM(Q58:Q61),0)</f>
        <v>9279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1650</v>
      </c>
      <c r="G69" s="1091">
        <f>+IF($P$2=0,$Q69,0)</f>
        <v>1650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1650</v>
      </c>
      <c r="O69" s="1086"/>
      <c r="P69" s="1090">
        <f>+ROUND(+SUM(OTCHET!E255:E258)+IF(+OR(OTCHET!$F$12=5500,OTCHET!$F$12=5600),+OTCHET!E297,0),0)</f>
        <v>1650</v>
      </c>
      <c r="Q69" s="1091">
        <f>+ROUND(+SUM(OTCHET!L255:L258)+IF(+OR(OTCHET!$F$12=5500,OTCHET!$F$12=5600),+OTCHET!L297,0),0)</f>
        <v>1650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1650</v>
      </c>
      <c r="G71" s="1197">
        <f>+ROUND(+SUM(G69:G70),0)</f>
        <v>1650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1650</v>
      </c>
      <c r="O71" s="1086"/>
      <c r="P71" s="1196">
        <f>+ROUND(+SUM(P69:P70),0)</f>
        <v>1650</v>
      </c>
      <c r="Q71" s="1197">
        <f>+ROUND(+SUM(Q69:Q70),0)</f>
        <v>1650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2165484</v>
      </c>
      <c r="G77" s="1221">
        <f>+ROUND(G56+G63+G67+G71+G75,0)</f>
        <v>2072999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2072999</v>
      </c>
      <c r="O77" s="1086"/>
      <c r="P77" s="1220">
        <f>+ROUND(P56+P63+P67+P71+P75,0)</f>
        <v>2165484</v>
      </c>
      <c r="Q77" s="1221">
        <f>+ROUND(Q56+Q63+Q67+Q71+Q75,0)</f>
        <v>2072999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2158439</v>
      </c>
      <c r="G79" s="1097">
        <f>+IF($P$2=0,$Q79,0)</f>
        <v>2065954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2065954</v>
      </c>
      <c r="O79" s="1086"/>
      <c r="P79" s="1096">
        <f>+ROUND(OTCHET!E419,0)</f>
        <v>2158439</v>
      </c>
      <c r="Q79" s="1097">
        <f>+ROUND(OTCHET!L419,0)</f>
        <v>2065954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2158439</v>
      </c>
      <c r="G81" s="1231">
        <f>+ROUND(G79+G80,0)</f>
        <v>2065954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2065954</v>
      </c>
      <c r="O81" s="1086"/>
      <c r="P81" s="1230">
        <f>+ROUND(P79+P80,0)</f>
        <v>2158439</v>
      </c>
      <c r="Q81" s="1231">
        <f>+ROUND(Q79+Q80,0)</f>
        <v>2065954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5.7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4.2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4.2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4.2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4.2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4.2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4.2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4.2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4.2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4.2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4.2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4.2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4.2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4.2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4.2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4.2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4.2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4.2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4.2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4.2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4.2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4.2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4.2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4.2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4.2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4.2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4.2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4.2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4.2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4.2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4.2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4.2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4.2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4.2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4.2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4.2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4.2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4.2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4.2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4.2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4.2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4.2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4.2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4.2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4.2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4.2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4.2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4.2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4.2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4.2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4.2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4.2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4.2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4.2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4.2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4.2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4.2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4.2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4.2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4.2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4.2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4.2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4.2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4.2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4.2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4.2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4.2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4.2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4.2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F17" sqref="F17:F18"/>
    </sheetView>
  </sheetViews>
  <sheetFormatPr defaultColWidth="9.1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50390625" style="682" customWidth="1"/>
    <col min="15" max="15" width="13.5039062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7.2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П.К.ЯВОРОВ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Бургас </v>
      </c>
      <c r="C13" s="701"/>
      <c r="D13" s="701"/>
      <c r="E13" s="704" t="str">
        <f>+OTCHET!E12</f>
        <v>код по ЕБК:</v>
      </c>
      <c r="F13" s="232" t="str">
        <f>+OTCHET!F12</f>
        <v>5202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5.7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5.7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8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7045</v>
      </c>
      <c r="F22" s="752">
        <f>+F23+F25+F36+F37</f>
        <v>7045</v>
      </c>
      <c r="G22" s="753">
        <f>+G23+G25+G36+G37</f>
        <v>7045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5.7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">
      <c r="A36" s="710">
        <v>60</v>
      </c>
      <c r="B36" s="821" t="s">
        <v>330</v>
      </c>
      <c r="C36" s="821" t="s">
        <v>833</v>
      </c>
      <c r="D36" s="821"/>
      <c r="E36" s="822">
        <f>+OTCHET!E139</f>
        <v>7045</v>
      </c>
      <c r="F36" s="822">
        <f t="shared" si="0"/>
        <v>7045</v>
      </c>
      <c r="G36" s="823">
        <f>+OTCHET!I139</f>
        <v>7045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8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2165484</v>
      </c>
      <c r="F38" s="836">
        <f>F39+F43+F44+F46+SUM(F48:F52)+F55</f>
        <v>2072999</v>
      </c>
      <c r="G38" s="837">
        <f>G39+G43+G44+G46+SUM(G48:G52)+G55</f>
        <v>2071109</v>
      </c>
      <c r="H38" s="838">
        <f>H39+H43+H44+H46+SUM(H48:H52)+H55</f>
        <v>0</v>
      </c>
      <c r="I38" s="838">
        <f>I39+I43+I44+I46+SUM(I48:I52)+I55</f>
        <v>1890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1852282</v>
      </c>
      <c r="F39" s="799">
        <f>SUM(F40:F42)</f>
        <v>1826591</v>
      </c>
      <c r="G39" s="800">
        <f>SUM(G40:G42)</f>
        <v>1826591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">
      <c r="A40" s="676">
        <v>75</v>
      </c>
      <c r="B40" s="861" t="s">
        <v>1966</v>
      </c>
      <c r="C40" s="860" t="s">
        <v>834</v>
      </c>
      <c r="D40" s="861"/>
      <c r="E40" s="862">
        <f>OTCHET!E187</f>
        <v>1431173</v>
      </c>
      <c r="F40" s="862">
        <f aca="true" t="shared" si="1" ref="F40:F55">+G40+H40+I40</f>
        <v>1410491</v>
      </c>
      <c r="G40" s="863">
        <f>OTCHET!I187</f>
        <v>1410491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">
      <c r="A41" s="676">
        <v>80</v>
      </c>
      <c r="B41" s="1621" t="s">
        <v>1967</v>
      </c>
      <c r="C41" s="1622" t="s">
        <v>835</v>
      </c>
      <c r="D41" s="1621"/>
      <c r="E41" s="1623">
        <f>OTCHET!E190</f>
        <v>88979</v>
      </c>
      <c r="F41" s="1623">
        <f t="shared" si="1"/>
        <v>85511</v>
      </c>
      <c r="G41" s="1624">
        <f>OTCHET!I190</f>
        <v>85511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332130</v>
      </c>
      <c r="F42" s="1623">
        <f t="shared" si="1"/>
        <v>330589</v>
      </c>
      <c r="G42" s="1624">
        <f>+OTCHET!I196+OTCHET!I204</f>
        <v>330589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302273</v>
      </c>
      <c r="F43" s="804">
        <f t="shared" si="1"/>
        <v>235479</v>
      </c>
      <c r="G43" s="805">
        <f>+OTCHET!I205+OTCHET!I223+OTCHET!I271</f>
        <v>235239</v>
      </c>
      <c r="H43" s="806">
        <f>+OTCHET!J205+OTCHET!J223+OTCHET!J271</f>
        <v>0</v>
      </c>
      <c r="I43" s="1399">
        <f>+OTCHET!K205+OTCHET!K223+OTCHET!K271</f>
        <v>240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1650</v>
      </c>
      <c r="F46" s="855">
        <f t="shared" si="1"/>
        <v>1650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1650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">
      <c r="A47" s="676">
        <v>106</v>
      </c>
      <c r="B47" s="848" t="s">
        <v>542</v>
      </c>
      <c r="C47" s="848" t="s">
        <v>543</v>
      </c>
      <c r="D47" s="848"/>
      <c r="E47" s="849">
        <f>+OTCHET!E256</f>
        <v>1650</v>
      </c>
      <c r="F47" s="849">
        <f t="shared" si="1"/>
        <v>1650</v>
      </c>
      <c r="G47" s="850">
        <f>+OTCHET!I256</f>
        <v>0</v>
      </c>
      <c r="H47" s="851">
        <f>+OTCHET!J256</f>
        <v>0</v>
      </c>
      <c r="I47" s="276">
        <f>+OTCHET!K256</f>
        <v>1650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9279</v>
      </c>
      <c r="F49" s="804">
        <f t="shared" si="1"/>
        <v>9279</v>
      </c>
      <c r="G49" s="805">
        <f>OTCHET!I275+OTCHET!I276+OTCHET!I284+OTCHET!I287</f>
        <v>9279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8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2158439</v>
      </c>
      <c r="F56" s="881">
        <f>+F57+F58+F62</f>
        <v>2065954</v>
      </c>
      <c r="G56" s="882">
        <f>+G57+G58+G62</f>
        <v>2064064</v>
      </c>
      <c r="H56" s="883">
        <f>+H57+H58+H62</f>
        <v>1890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5.7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2158439</v>
      </c>
      <c r="F58" s="890">
        <f t="shared" si="2"/>
        <v>2065954</v>
      </c>
      <c r="G58" s="891">
        <f>+OTCHET!I383+OTCHET!I391+OTCHET!I396+OTCHET!I399+OTCHET!I402+OTCHET!I405+OTCHET!I406+OTCHET!I409+OTCHET!I422+OTCHET!I423+OTCHET!I424+OTCHET!I425+OTCHET!I426</f>
        <v>2064064</v>
      </c>
      <c r="H58" s="892">
        <f>+OTCHET!J383+OTCHET!J391+OTCHET!J396+OTCHET!J399+OTCHET!J402+OTCHET!J405+OTCHET!J406+OTCHET!J409+OTCHET!J422+OTCHET!J423+OTCHET!J424+OTCHET!J425+OTCHET!J426</f>
        <v>1890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8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8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1890</v>
      </c>
      <c r="I64" s="918">
        <f>+I22-I38+I56-I63</f>
        <v>-1890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1890</v>
      </c>
      <c r="I65" s="923">
        <f>+I$64+I$66</f>
        <v>-1890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8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5.7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5.7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5.7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5.7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5.7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5.7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5.7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5.7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5.7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5.7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5.7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5.7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1890</v>
      </c>
      <c r="I105" s="974">
        <f>+I$64+I$66</f>
        <v>-1890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08"/>
  <sheetViews>
    <sheetView zoomScale="75" zoomScaleNormal="75" zoomScaleSheetLayoutView="85" workbookViewId="0" topLeftCell="B392">
      <selection activeCell="F407" sqref="F407:G408"/>
    </sheetView>
  </sheetViews>
  <sheetFormatPr defaultColWidth="9.1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2084</v>
      </c>
      <c r="C9" s="1815"/>
      <c r="D9" s="1816"/>
      <c r="E9" s="115">
        <f>DATE($C$3,1,1)</f>
        <v>44562</v>
      </c>
      <c r="F9" s="116">
        <v>44926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Бургас </v>
      </c>
      <c r="C12" s="1777"/>
      <c r="D12" s="1778"/>
      <c r="E12" s="118" t="s">
        <v>951</v>
      </c>
      <c r="F12" s="1571" t="s">
        <v>1360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7045</v>
      </c>
      <c r="F139" s="168">
        <f t="shared" si="28"/>
        <v>7045</v>
      </c>
      <c r="G139" s="169">
        <f t="shared" si="28"/>
        <v>0</v>
      </c>
      <c r="H139" s="170">
        <f>SUM(H140:H141)</f>
        <v>0</v>
      </c>
      <c r="I139" s="168">
        <f t="shared" si="28"/>
        <v>7045</v>
      </c>
      <c r="J139" s="169">
        <f t="shared" si="28"/>
        <v>0</v>
      </c>
      <c r="K139" s="170">
        <f>SUM(K140:K141)</f>
        <v>0</v>
      </c>
      <c r="L139" s="1365">
        <f t="shared" si="28"/>
        <v>7045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7045</v>
      </c>
      <c r="F140" s="152">
        <v>7045</v>
      </c>
      <c r="G140" s="153"/>
      <c r="H140" s="154">
        <v>0</v>
      </c>
      <c r="I140" s="152">
        <v>7045</v>
      </c>
      <c r="J140" s="153"/>
      <c r="K140" s="154">
        <v>0</v>
      </c>
      <c r="L140" s="281">
        <f>I140+J140+K140</f>
        <v>7045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7045</v>
      </c>
      <c r="F169" s="211">
        <f t="shared" si="39"/>
        <v>7045</v>
      </c>
      <c r="G169" s="212">
        <f t="shared" si="39"/>
        <v>0</v>
      </c>
      <c r="H169" s="213">
        <f t="shared" si="39"/>
        <v>0</v>
      </c>
      <c r="I169" s="211">
        <f t="shared" si="39"/>
        <v>7045</v>
      </c>
      <c r="J169" s="212">
        <f t="shared" si="39"/>
        <v>0</v>
      </c>
      <c r="K169" s="213">
        <f t="shared" si="39"/>
        <v>0</v>
      </c>
      <c r="L169" s="210">
        <f t="shared" si="39"/>
        <v>7045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П.К.ЯВОРОВ</v>
      </c>
      <c r="C176" s="1774"/>
      <c r="D176" s="1775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Бургас </v>
      </c>
      <c r="C179" s="1777"/>
      <c r="D179" s="1778"/>
      <c r="E179" s="231" t="s">
        <v>879</v>
      </c>
      <c r="F179" s="232" t="str">
        <f>$F$12</f>
        <v>5202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1431173</v>
      </c>
      <c r="F187" s="274">
        <f t="shared" si="41"/>
        <v>1431173</v>
      </c>
      <c r="G187" s="275">
        <f t="shared" si="41"/>
        <v>0</v>
      </c>
      <c r="H187" s="276">
        <f t="shared" si="41"/>
        <v>0</v>
      </c>
      <c r="I187" s="274">
        <f t="shared" si="41"/>
        <v>1410491</v>
      </c>
      <c r="J187" s="275">
        <f t="shared" si="41"/>
        <v>0</v>
      </c>
      <c r="K187" s="276">
        <f t="shared" si="41"/>
        <v>0</v>
      </c>
      <c r="L187" s="273">
        <f t="shared" si="41"/>
        <v>1410491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1431173</v>
      </c>
      <c r="F188" s="282">
        <f t="shared" si="43"/>
        <v>1431173</v>
      </c>
      <c r="G188" s="283">
        <f t="shared" si="43"/>
        <v>0</v>
      </c>
      <c r="H188" s="284">
        <f t="shared" si="43"/>
        <v>0</v>
      </c>
      <c r="I188" s="282">
        <f t="shared" si="43"/>
        <v>1410491</v>
      </c>
      <c r="J188" s="283">
        <f t="shared" si="43"/>
        <v>0</v>
      </c>
      <c r="K188" s="284">
        <f t="shared" si="43"/>
        <v>0</v>
      </c>
      <c r="L188" s="281">
        <f t="shared" si="43"/>
        <v>1410491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88979</v>
      </c>
      <c r="F190" s="274">
        <f t="shared" si="44"/>
        <v>88979</v>
      </c>
      <c r="G190" s="275">
        <f t="shared" si="44"/>
        <v>0</v>
      </c>
      <c r="H190" s="276">
        <f t="shared" si="44"/>
        <v>0</v>
      </c>
      <c r="I190" s="274">
        <f t="shared" si="44"/>
        <v>85511</v>
      </c>
      <c r="J190" s="275">
        <f t="shared" si="44"/>
        <v>0</v>
      </c>
      <c r="K190" s="276">
        <f t="shared" si="44"/>
        <v>0</v>
      </c>
      <c r="L190" s="273">
        <f t="shared" si="44"/>
        <v>85511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3690</v>
      </c>
      <c r="F191" s="282">
        <f t="shared" si="45"/>
        <v>3690</v>
      </c>
      <c r="G191" s="283">
        <f t="shared" si="45"/>
        <v>0</v>
      </c>
      <c r="H191" s="284">
        <f t="shared" si="45"/>
        <v>0</v>
      </c>
      <c r="I191" s="282">
        <f t="shared" si="45"/>
        <v>3690</v>
      </c>
      <c r="J191" s="283">
        <f t="shared" si="45"/>
        <v>0</v>
      </c>
      <c r="K191" s="284">
        <f t="shared" si="45"/>
        <v>0</v>
      </c>
      <c r="L191" s="281">
        <f t="shared" si="45"/>
        <v>3690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4383</v>
      </c>
      <c r="F192" s="296">
        <f t="shared" si="45"/>
        <v>4383</v>
      </c>
      <c r="G192" s="297">
        <f t="shared" si="45"/>
        <v>0</v>
      </c>
      <c r="H192" s="298">
        <f t="shared" si="45"/>
        <v>0</v>
      </c>
      <c r="I192" s="296">
        <f t="shared" si="45"/>
        <v>4383</v>
      </c>
      <c r="J192" s="297">
        <f t="shared" si="45"/>
        <v>0</v>
      </c>
      <c r="K192" s="298">
        <f t="shared" si="45"/>
        <v>0</v>
      </c>
      <c r="L192" s="295">
        <f t="shared" si="45"/>
        <v>4383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57842</v>
      </c>
      <c r="F193" s="296">
        <f t="shared" si="45"/>
        <v>57842</v>
      </c>
      <c r="G193" s="297">
        <f t="shared" si="45"/>
        <v>0</v>
      </c>
      <c r="H193" s="298">
        <f t="shared" si="45"/>
        <v>0</v>
      </c>
      <c r="I193" s="296">
        <f t="shared" si="45"/>
        <v>57004</v>
      </c>
      <c r="J193" s="297">
        <f t="shared" si="45"/>
        <v>0</v>
      </c>
      <c r="K193" s="298">
        <f t="shared" si="45"/>
        <v>0</v>
      </c>
      <c r="L193" s="295">
        <f t="shared" si="45"/>
        <v>57004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8500</v>
      </c>
      <c r="F194" s="296">
        <f t="shared" si="45"/>
        <v>8500</v>
      </c>
      <c r="G194" s="297">
        <f t="shared" si="45"/>
        <v>0</v>
      </c>
      <c r="H194" s="298">
        <f t="shared" si="45"/>
        <v>0</v>
      </c>
      <c r="I194" s="296">
        <f t="shared" si="45"/>
        <v>5870</v>
      </c>
      <c r="J194" s="297">
        <f t="shared" si="45"/>
        <v>0</v>
      </c>
      <c r="K194" s="298">
        <f t="shared" si="45"/>
        <v>0</v>
      </c>
      <c r="L194" s="295">
        <f t="shared" si="45"/>
        <v>5870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14564</v>
      </c>
      <c r="F195" s="288">
        <f t="shared" si="45"/>
        <v>14564</v>
      </c>
      <c r="G195" s="289">
        <f t="shared" si="45"/>
        <v>0</v>
      </c>
      <c r="H195" s="290">
        <f t="shared" si="45"/>
        <v>0</v>
      </c>
      <c r="I195" s="288">
        <f t="shared" si="45"/>
        <v>14564</v>
      </c>
      <c r="J195" s="289">
        <f t="shared" si="45"/>
        <v>0</v>
      </c>
      <c r="K195" s="290">
        <f t="shared" si="45"/>
        <v>0</v>
      </c>
      <c r="L195" s="287">
        <f t="shared" si="45"/>
        <v>14564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332130</v>
      </c>
      <c r="F196" s="274">
        <f t="shared" si="46"/>
        <v>332130</v>
      </c>
      <c r="G196" s="275">
        <f t="shared" si="46"/>
        <v>0</v>
      </c>
      <c r="H196" s="276">
        <f t="shared" si="46"/>
        <v>0</v>
      </c>
      <c r="I196" s="274">
        <f t="shared" si="46"/>
        <v>330589</v>
      </c>
      <c r="J196" s="275">
        <f t="shared" si="46"/>
        <v>0</v>
      </c>
      <c r="K196" s="276">
        <f t="shared" si="46"/>
        <v>0</v>
      </c>
      <c r="L196" s="273">
        <f t="shared" si="46"/>
        <v>330589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170948</v>
      </c>
      <c r="F197" s="282">
        <f t="shared" si="47"/>
        <v>170948</v>
      </c>
      <c r="G197" s="283">
        <f t="shared" si="47"/>
        <v>0</v>
      </c>
      <c r="H197" s="284">
        <f t="shared" si="47"/>
        <v>0</v>
      </c>
      <c r="I197" s="282">
        <f t="shared" si="47"/>
        <v>169600</v>
      </c>
      <c r="J197" s="283">
        <f t="shared" si="47"/>
        <v>0</v>
      </c>
      <c r="K197" s="284">
        <f t="shared" si="47"/>
        <v>0</v>
      </c>
      <c r="L197" s="281">
        <f t="shared" si="47"/>
        <v>169600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55104</v>
      </c>
      <c r="F198" s="296">
        <f t="shared" si="47"/>
        <v>55104</v>
      </c>
      <c r="G198" s="297">
        <f t="shared" si="47"/>
        <v>0</v>
      </c>
      <c r="H198" s="298">
        <f t="shared" si="47"/>
        <v>0</v>
      </c>
      <c r="I198" s="296">
        <f t="shared" si="47"/>
        <v>54911</v>
      </c>
      <c r="J198" s="297">
        <f t="shared" si="47"/>
        <v>0</v>
      </c>
      <c r="K198" s="298">
        <f t="shared" si="47"/>
        <v>0</v>
      </c>
      <c r="L198" s="295">
        <f t="shared" si="47"/>
        <v>54911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70492</v>
      </c>
      <c r="F200" s="296">
        <f t="shared" si="47"/>
        <v>70492</v>
      </c>
      <c r="G200" s="297">
        <f t="shared" si="47"/>
        <v>0</v>
      </c>
      <c r="H200" s="298">
        <f t="shared" si="47"/>
        <v>0</v>
      </c>
      <c r="I200" s="296">
        <f t="shared" si="47"/>
        <v>70492</v>
      </c>
      <c r="J200" s="297">
        <f t="shared" si="47"/>
        <v>0</v>
      </c>
      <c r="K200" s="298">
        <f t="shared" si="47"/>
        <v>0</v>
      </c>
      <c r="L200" s="295">
        <f t="shared" si="47"/>
        <v>70492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35586</v>
      </c>
      <c r="F201" s="296">
        <f t="shared" si="47"/>
        <v>35586</v>
      </c>
      <c r="G201" s="297">
        <f t="shared" si="47"/>
        <v>0</v>
      </c>
      <c r="H201" s="298">
        <f t="shared" si="47"/>
        <v>0</v>
      </c>
      <c r="I201" s="296">
        <f t="shared" si="47"/>
        <v>35586</v>
      </c>
      <c r="J201" s="297">
        <f t="shared" si="47"/>
        <v>0</v>
      </c>
      <c r="K201" s="298">
        <f t="shared" si="47"/>
        <v>0</v>
      </c>
      <c r="L201" s="295">
        <f t="shared" si="47"/>
        <v>35586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300314</v>
      </c>
      <c r="F205" s="274">
        <f t="shared" si="48"/>
        <v>299794</v>
      </c>
      <c r="G205" s="275">
        <f t="shared" si="48"/>
        <v>0</v>
      </c>
      <c r="H205" s="276">
        <f t="shared" si="48"/>
        <v>520</v>
      </c>
      <c r="I205" s="274">
        <f t="shared" si="48"/>
        <v>233280</v>
      </c>
      <c r="J205" s="275">
        <f t="shared" si="48"/>
        <v>0</v>
      </c>
      <c r="K205" s="276">
        <f t="shared" si="48"/>
        <v>240</v>
      </c>
      <c r="L205" s="310">
        <f t="shared" si="48"/>
        <v>233520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43866</v>
      </c>
      <c r="F206" s="282">
        <f t="shared" si="49"/>
        <v>43866</v>
      </c>
      <c r="G206" s="283">
        <f t="shared" si="49"/>
        <v>0</v>
      </c>
      <c r="H206" s="284">
        <f t="shared" si="49"/>
        <v>0</v>
      </c>
      <c r="I206" s="282">
        <f t="shared" si="49"/>
        <v>38307</v>
      </c>
      <c r="J206" s="283">
        <f t="shared" si="49"/>
        <v>0</v>
      </c>
      <c r="K206" s="284">
        <f t="shared" si="49"/>
        <v>0</v>
      </c>
      <c r="L206" s="281">
        <f t="shared" si="49"/>
        <v>38307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1092</v>
      </c>
      <c r="F207" s="296">
        <f t="shared" si="49"/>
        <v>1092</v>
      </c>
      <c r="G207" s="297">
        <f t="shared" si="49"/>
        <v>0</v>
      </c>
      <c r="H207" s="298">
        <f t="shared" si="49"/>
        <v>0</v>
      </c>
      <c r="I207" s="296">
        <f t="shared" si="49"/>
        <v>1092</v>
      </c>
      <c r="J207" s="297">
        <f t="shared" si="49"/>
        <v>0</v>
      </c>
      <c r="K207" s="298">
        <f t="shared" si="49"/>
        <v>0</v>
      </c>
      <c r="L207" s="295">
        <f t="shared" si="49"/>
        <v>1092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5200</v>
      </c>
      <c r="F208" s="296">
        <f t="shared" si="49"/>
        <v>5200</v>
      </c>
      <c r="G208" s="297">
        <f t="shared" si="49"/>
        <v>0</v>
      </c>
      <c r="H208" s="298">
        <f t="shared" si="49"/>
        <v>0</v>
      </c>
      <c r="I208" s="296">
        <f t="shared" si="49"/>
        <v>4160</v>
      </c>
      <c r="J208" s="297">
        <f t="shared" si="49"/>
        <v>0</v>
      </c>
      <c r="K208" s="298">
        <f t="shared" si="49"/>
        <v>0</v>
      </c>
      <c r="L208" s="295">
        <f t="shared" si="49"/>
        <v>4160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31262</v>
      </c>
      <c r="F209" s="296">
        <f t="shared" si="49"/>
        <v>31262</v>
      </c>
      <c r="G209" s="297">
        <f t="shared" si="49"/>
        <v>0</v>
      </c>
      <c r="H209" s="298">
        <f t="shared" si="49"/>
        <v>0</v>
      </c>
      <c r="I209" s="296">
        <f t="shared" si="49"/>
        <v>31123</v>
      </c>
      <c r="J209" s="297">
        <f t="shared" si="49"/>
        <v>0</v>
      </c>
      <c r="K209" s="298">
        <f t="shared" si="49"/>
        <v>0</v>
      </c>
      <c r="L209" s="295">
        <f t="shared" si="49"/>
        <v>31123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39032</v>
      </c>
      <c r="F210" s="296">
        <f t="shared" si="49"/>
        <v>38512</v>
      </c>
      <c r="G210" s="297">
        <f t="shared" si="49"/>
        <v>0</v>
      </c>
      <c r="H210" s="298">
        <f t="shared" si="49"/>
        <v>520</v>
      </c>
      <c r="I210" s="296">
        <f t="shared" si="49"/>
        <v>35433</v>
      </c>
      <c r="J210" s="297">
        <f t="shared" si="49"/>
        <v>0</v>
      </c>
      <c r="K210" s="298">
        <f t="shared" si="49"/>
        <v>240</v>
      </c>
      <c r="L210" s="295">
        <f t="shared" si="49"/>
        <v>35673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75567</v>
      </c>
      <c r="F211" s="315">
        <f t="shared" si="49"/>
        <v>75567</v>
      </c>
      <c r="G211" s="316">
        <f t="shared" si="49"/>
        <v>0</v>
      </c>
      <c r="H211" s="317">
        <f t="shared" si="49"/>
        <v>0</v>
      </c>
      <c r="I211" s="315">
        <f t="shared" si="49"/>
        <v>59687</v>
      </c>
      <c r="J211" s="316">
        <f t="shared" si="49"/>
        <v>0</v>
      </c>
      <c r="K211" s="317">
        <f t="shared" si="49"/>
        <v>0</v>
      </c>
      <c r="L211" s="314">
        <f t="shared" si="49"/>
        <v>59687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82193</v>
      </c>
      <c r="F212" s="321">
        <f t="shared" si="49"/>
        <v>82193</v>
      </c>
      <c r="G212" s="322">
        <f t="shared" si="49"/>
        <v>0</v>
      </c>
      <c r="H212" s="323">
        <f t="shared" si="49"/>
        <v>0</v>
      </c>
      <c r="I212" s="321">
        <f t="shared" si="49"/>
        <v>56744</v>
      </c>
      <c r="J212" s="322">
        <f t="shared" si="49"/>
        <v>0</v>
      </c>
      <c r="K212" s="323">
        <f t="shared" si="49"/>
        <v>0</v>
      </c>
      <c r="L212" s="320">
        <f t="shared" si="49"/>
        <v>56744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16282</v>
      </c>
      <c r="F213" s="327">
        <f t="shared" si="49"/>
        <v>16282</v>
      </c>
      <c r="G213" s="328">
        <f t="shared" si="49"/>
        <v>0</v>
      </c>
      <c r="H213" s="329">
        <f t="shared" si="49"/>
        <v>0</v>
      </c>
      <c r="I213" s="327">
        <f t="shared" si="49"/>
        <v>2675</v>
      </c>
      <c r="J213" s="328">
        <f t="shared" si="49"/>
        <v>0</v>
      </c>
      <c r="K213" s="329">
        <f t="shared" si="49"/>
        <v>0</v>
      </c>
      <c r="L213" s="326">
        <f t="shared" si="49"/>
        <v>2675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3000</v>
      </c>
      <c r="F214" s="321">
        <f t="shared" si="49"/>
        <v>3000</v>
      </c>
      <c r="G214" s="322">
        <f t="shared" si="49"/>
        <v>0</v>
      </c>
      <c r="H214" s="323">
        <f t="shared" si="49"/>
        <v>0</v>
      </c>
      <c r="I214" s="321">
        <f t="shared" si="49"/>
        <v>1470</v>
      </c>
      <c r="J214" s="322">
        <f t="shared" si="49"/>
        <v>0</v>
      </c>
      <c r="K214" s="323">
        <f t="shared" si="49"/>
        <v>0</v>
      </c>
      <c r="L214" s="320">
        <f t="shared" si="49"/>
        <v>1470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2800</v>
      </c>
      <c r="F217" s="321">
        <f t="shared" si="50"/>
        <v>2800</v>
      </c>
      <c r="G217" s="322">
        <f t="shared" si="50"/>
        <v>0</v>
      </c>
      <c r="H217" s="323">
        <f t="shared" si="50"/>
        <v>0</v>
      </c>
      <c r="I217" s="321">
        <f t="shared" si="50"/>
        <v>2589</v>
      </c>
      <c r="J217" s="322">
        <f t="shared" si="50"/>
        <v>0</v>
      </c>
      <c r="K217" s="323">
        <f t="shared" si="50"/>
        <v>0</v>
      </c>
      <c r="L217" s="320">
        <f t="shared" si="50"/>
        <v>2589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20</v>
      </c>
      <c r="F221" s="296">
        <f t="shared" si="50"/>
        <v>20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1959</v>
      </c>
      <c r="F223" s="274">
        <f t="shared" si="51"/>
        <v>1959</v>
      </c>
      <c r="G223" s="275">
        <f t="shared" si="51"/>
        <v>0</v>
      </c>
      <c r="H223" s="276">
        <f t="shared" si="51"/>
        <v>0</v>
      </c>
      <c r="I223" s="274">
        <f t="shared" si="51"/>
        <v>1959</v>
      </c>
      <c r="J223" s="275">
        <f t="shared" si="51"/>
        <v>0</v>
      </c>
      <c r="K223" s="276">
        <f t="shared" si="51"/>
        <v>0</v>
      </c>
      <c r="L223" s="310">
        <f t="shared" si="51"/>
        <v>1959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1959</v>
      </c>
      <c r="F225" s="296">
        <f t="shared" si="52"/>
        <v>1959</v>
      </c>
      <c r="G225" s="297">
        <f t="shared" si="52"/>
        <v>0</v>
      </c>
      <c r="H225" s="298">
        <f t="shared" si="52"/>
        <v>0</v>
      </c>
      <c r="I225" s="296">
        <f t="shared" si="52"/>
        <v>1959</v>
      </c>
      <c r="J225" s="297">
        <f t="shared" si="52"/>
        <v>0</v>
      </c>
      <c r="K225" s="298">
        <f t="shared" si="52"/>
        <v>0</v>
      </c>
      <c r="L225" s="295">
        <f t="shared" si="52"/>
        <v>1959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1650</v>
      </c>
      <c r="F256" s="274">
        <f t="shared" si="62"/>
        <v>0</v>
      </c>
      <c r="G256" s="275">
        <f t="shared" si="62"/>
        <v>0</v>
      </c>
      <c r="H256" s="276">
        <f t="shared" si="62"/>
        <v>1650</v>
      </c>
      <c r="I256" s="274">
        <f t="shared" si="62"/>
        <v>0</v>
      </c>
      <c r="J256" s="275">
        <f t="shared" si="62"/>
        <v>0</v>
      </c>
      <c r="K256" s="276">
        <f t="shared" si="62"/>
        <v>1650</v>
      </c>
      <c r="L256" s="310">
        <f t="shared" si="62"/>
        <v>1650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9279</v>
      </c>
      <c r="F276" s="274">
        <f t="shared" si="68"/>
        <v>9279</v>
      </c>
      <c r="G276" s="275">
        <f t="shared" si="68"/>
        <v>0</v>
      </c>
      <c r="H276" s="276">
        <f t="shared" si="68"/>
        <v>0</v>
      </c>
      <c r="I276" s="274">
        <f t="shared" si="68"/>
        <v>9279</v>
      </c>
      <c r="J276" s="275">
        <f t="shared" si="68"/>
        <v>0</v>
      </c>
      <c r="K276" s="276">
        <f t="shared" si="68"/>
        <v>0</v>
      </c>
      <c r="L276" s="310">
        <f t="shared" si="68"/>
        <v>9279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1109</v>
      </c>
      <c r="F277" s="282">
        <f t="shared" si="69"/>
        <v>1109</v>
      </c>
      <c r="G277" s="283">
        <f t="shared" si="69"/>
        <v>0</v>
      </c>
      <c r="H277" s="284">
        <f t="shared" si="69"/>
        <v>0</v>
      </c>
      <c r="I277" s="282">
        <f t="shared" si="69"/>
        <v>1109</v>
      </c>
      <c r="J277" s="283">
        <f t="shared" si="69"/>
        <v>0</v>
      </c>
      <c r="K277" s="284">
        <f t="shared" si="69"/>
        <v>0</v>
      </c>
      <c r="L277" s="281">
        <f t="shared" si="69"/>
        <v>1109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1966</v>
      </c>
      <c r="F279" s="296">
        <f t="shared" si="69"/>
        <v>1966</v>
      </c>
      <c r="G279" s="297">
        <f t="shared" si="69"/>
        <v>0</v>
      </c>
      <c r="H279" s="298">
        <f t="shared" si="69"/>
        <v>0</v>
      </c>
      <c r="I279" s="296">
        <f t="shared" si="69"/>
        <v>1966</v>
      </c>
      <c r="J279" s="297">
        <f t="shared" si="69"/>
        <v>0</v>
      </c>
      <c r="K279" s="298">
        <f t="shared" si="69"/>
        <v>0</v>
      </c>
      <c r="L279" s="295">
        <f t="shared" si="69"/>
        <v>1966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6204</v>
      </c>
      <c r="F283" s="288">
        <f t="shared" si="69"/>
        <v>6204</v>
      </c>
      <c r="G283" s="289">
        <f t="shared" si="69"/>
        <v>0</v>
      </c>
      <c r="H283" s="290">
        <f t="shared" si="69"/>
        <v>0</v>
      </c>
      <c r="I283" s="288">
        <f t="shared" si="69"/>
        <v>6204</v>
      </c>
      <c r="J283" s="289">
        <f t="shared" si="69"/>
        <v>0</v>
      </c>
      <c r="K283" s="290">
        <f t="shared" si="69"/>
        <v>0</v>
      </c>
      <c r="L283" s="287">
        <f t="shared" si="69"/>
        <v>6204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2165484</v>
      </c>
      <c r="F301" s="396">
        <f t="shared" si="77"/>
        <v>2163314</v>
      </c>
      <c r="G301" s="397">
        <f t="shared" si="77"/>
        <v>0</v>
      </c>
      <c r="H301" s="398">
        <f t="shared" si="77"/>
        <v>2170</v>
      </c>
      <c r="I301" s="396">
        <f t="shared" si="77"/>
        <v>2071109</v>
      </c>
      <c r="J301" s="397">
        <f t="shared" si="77"/>
        <v>0</v>
      </c>
      <c r="K301" s="398">
        <f t="shared" si="77"/>
        <v>1890</v>
      </c>
      <c r="L301" s="395">
        <f t="shared" si="77"/>
        <v>2072999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П.К.ЯВОРОВ</v>
      </c>
      <c r="C350" s="1774"/>
      <c r="D350" s="1775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Бургас </v>
      </c>
      <c r="C353" s="1777"/>
      <c r="D353" s="1778"/>
      <c r="E353" s="410" t="s">
        <v>879</v>
      </c>
      <c r="F353" s="232" t="str">
        <f>$F$12</f>
        <v>5202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2158439</v>
      </c>
      <c r="F391" s="455">
        <f t="shared" si="87"/>
        <v>2156269</v>
      </c>
      <c r="G391" s="469">
        <f t="shared" si="87"/>
        <v>2170</v>
      </c>
      <c r="H391" s="441">
        <f>SUM(H392:H395)</f>
        <v>0</v>
      </c>
      <c r="I391" s="455">
        <f t="shared" si="87"/>
        <v>2064064</v>
      </c>
      <c r="J391" s="440">
        <f t="shared" si="87"/>
        <v>1890</v>
      </c>
      <c r="K391" s="441">
        <f>SUM(K392:K395)</f>
        <v>0</v>
      </c>
      <c r="L391" s="1367">
        <f t="shared" si="87"/>
        <v>2065954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512</v>
      </c>
      <c r="F392" s="152">
        <v>512</v>
      </c>
      <c r="G392" s="153"/>
      <c r="H392" s="154">
        <v>0</v>
      </c>
      <c r="I392" s="152">
        <v>512</v>
      </c>
      <c r="J392" s="153"/>
      <c r="K392" s="154">
        <v>0</v>
      </c>
      <c r="L392" s="1368">
        <f>I392+J392+K392</f>
        <v>512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5276</v>
      </c>
      <c r="F394" s="158">
        <v>5276</v>
      </c>
      <c r="G394" s="159"/>
      <c r="H394" s="160">
        <v>0</v>
      </c>
      <c r="I394" s="158">
        <v>5276</v>
      </c>
      <c r="J394" s="159"/>
      <c r="K394" s="160">
        <v>0</v>
      </c>
      <c r="L394" s="1376">
        <f>I394+J394+K394</f>
        <v>5276</v>
      </c>
      <c r="M394" s="7">
        <f t="shared" si="80"/>
        <v>1</v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2152651</v>
      </c>
      <c r="F395" s="173">
        <v>2150481</v>
      </c>
      <c r="G395" s="174">
        <v>2170</v>
      </c>
      <c r="H395" s="175">
        <v>0</v>
      </c>
      <c r="I395" s="173">
        <v>2058276</v>
      </c>
      <c r="J395" s="174">
        <v>1890</v>
      </c>
      <c r="K395" s="175">
        <v>0</v>
      </c>
      <c r="L395" s="1377">
        <f>I395+J395+K395</f>
        <v>2060166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2158439</v>
      </c>
      <c r="F419" s="491">
        <f t="shared" si="95"/>
        <v>2156269</v>
      </c>
      <c r="G419" s="492">
        <f t="shared" si="95"/>
        <v>2170</v>
      </c>
      <c r="H419" s="511">
        <f>SUM(H361,H375,H383,H388,H391,H396,H399,H402,H405,H406,H409,H412)</f>
        <v>0</v>
      </c>
      <c r="I419" s="491">
        <f t="shared" si="95"/>
        <v>2064064</v>
      </c>
      <c r="J419" s="492">
        <f t="shared" si="95"/>
        <v>1890</v>
      </c>
      <c r="K419" s="511">
        <f>SUM(K361,K375,K383,K388,K391,K396,K399,K402,K405,K406,K409,K412)</f>
        <v>0</v>
      </c>
      <c r="L419" s="508">
        <f t="shared" si="95"/>
        <v>2065954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>
        <v>0</v>
      </c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П.К.ЯВОРОВ</v>
      </c>
      <c r="C435" s="1774"/>
      <c r="D435" s="1775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Бургас </v>
      </c>
      <c r="C438" s="1777"/>
      <c r="D438" s="1778"/>
      <c r="E438" s="410" t="s">
        <v>879</v>
      </c>
      <c r="F438" s="232" t="str">
        <f>$F$12</f>
        <v>5202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2170</v>
      </c>
      <c r="H445" s="540">
        <f t="shared" si="99"/>
        <v>-2170</v>
      </c>
      <c r="I445" s="538">
        <f t="shared" si="99"/>
        <v>0</v>
      </c>
      <c r="J445" s="539">
        <f t="shared" si="99"/>
        <v>1890</v>
      </c>
      <c r="K445" s="540">
        <f t="shared" si="99"/>
        <v>-1890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П.К.ЯВОРОВ</v>
      </c>
      <c r="C451" s="1774"/>
      <c r="D451" s="1775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Бургас </v>
      </c>
      <c r="C454" s="1777"/>
      <c r="D454" s="1778"/>
      <c r="E454" s="410" t="s">
        <v>879</v>
      </c>
      <c r="F454" s="232" t="str">
        <f>$F$12</f>
        <v>5202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0</v>
      </c>
      <c r="J573" s="153">
        <v>0</v>
      </c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7.25">
      <c r="B623" s="1773" t="str">
        <f>$B$9</f>
        <v>ОУ П.К.ЯВОРОВ</v>
      </c>
      <c r="C623" s="1774"/>
      <c r="D623" s="1775"/>
      <c r="E623" s="115">
        <f>$E$9</f>
        <v>44562</v>
      </c>
      <c r="F623" s="226">
        <f>$F$9</f>
        <v>44926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7.25">
      <c r="B626" s="1841" t="str">
        <f>$B$12</f>
        <v>Бургас </v>
      </c>
      <c r="C626" s="1842"/>
      <c r="D626" s="1843"/>
      <c r="E626" s="410" t="s">
        <v>879</v>
      </c>
      <c r="F626" s="1349" t="str">
        <f>$F$12</f>
        <v>5202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7.2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702</v>
      </c>
      <c r="E630" s="1817" t="str">
        <f>CONCATENATE("Уточнен план ",$C$3)</f>
        <v>Уточнен план 2022</v>
      </c>
      <c r="F630" s="1818"/>
      <c r="G630" s="1818"/>
      <c r="H630" s="1819"/>
      <c r="I630" s="1826" t="str">
        <f>CONCATENATE("Отчет ",$C$3)</f>
        <v>Отчет 2022</v>
      </c>
      <c r="J630" s="1827"/>
      <c r="K630" s="1827"/>
      <c r="L630" s="1828"/>
      <c r="M630" s="7">
        <f>(IF($E752&lt;&gt;0,$M$2,IF($L752&lt;&gt;0,$M$2,"")))</f>
        <v>1</v>
      </c>
    </row>
    <row r="631" spans="2:13" ht="4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">
      <c r="B634" s="1654" t="s">
        <v>2012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">
      <c r="B637" s="272">
        <v>100</v>
      </c>
      <c r="C637" s="1806" t="s">
        <v>733</v>
      </c>
      <c r="D637" s="1807"/>
      <c r="E637" s="273">
        <f aca="true" t="shared" si="134" ref="E637:L637">SUM(E638:E639)</f>
        <v>1400443</v>
      </c>
      <c r="F637" s="274">
        <f t="shared" si="134"/>
        <v>1400443</v>
      </c>
      <c r="G637" s="275">
        <f t="shared" si="134"/>
        <v>0</v>
      </c>
      <c r="H637" s="276">
        <f t="shared" si="134"/>
        <v>0</v>
      </c>
      <c r="I637" s="274">
        <f t="shared" si="134"/>
        <v>1379761</v>
      </c>
      <c r="J637" s="275">
        <f t="shared" si="134"/>
        <v>0</v>
      </c>
      <c r="K637" s="276">
        <f t="shared" si="134"/>
        <v>0</v>
      </c>
      <c r="L637" s="273">
        <f t="shared" si="134"/>
        <v>1379761</v>
      </c>
      <c r="M637" s="12">
        <f aca="true" t="shared" si="135" ref="M637:M668">(IF($E637&lt;&gt;0,$M$2,IF($L637&lt;&gt;0,$M$2,"")))</f>
        <v>1</v>
      </c>
      <c r="N637" s="13"/>
    </row>
    <row r="638" spans="2:14" ht="15">
      <c r="B638" s="278"/>
      <c r="C638" s="279">
        <v>101</v>
      </c>
      <c r="D638" s="280" t="s">
        <v>734</v>
      </c>
      <c r="E638" s="281">
        <f>F638+G638+H638</f>
        <v>1400443</v>
      </c>
      <c r="F638" s="152">
        <v>1400443</v>
      </c>
      <c r="G638" s="153"/>
      <c r="H638" s="1407"/>
      <c r="I638" s="152">
        <v>1379761</v>
      </c>
      <c r="J638" s="153"/>
      <c r="K638" s="1407"/>
      <c r="L638" s="281">
        <f>I638+J638+K638</f>
        <v>1379761</v>
      </c>
      <c r="M638" s="12">
        <f t="shared" si="135"/>
        <v>1</v>
      </c>
      <c r="N638" s="13"/>
    </row>
    <row r="639" spans="2:14" ht="1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802" t="s">
        <v>736</v>
      </c>
      <c r="D640" s="1803"/>
      <c r="E640" s="273">
        <f aca="true" t="shared" si="136" ref="E640:L640">SUM(E641:E645)</f>
        <v>83318</v>
      </c>
      <c r="F640" s="274">
        <f t="shared" si="136"/>
        <v>83318</v>
      </c>
      <c r="G640" s="275">
        <f t="shared" si="136"/>
        <v>0</v>
      </c>
      <c r="H640" s="276">
        <f t="shared" si="136"/>
        <v>0</v>
      </c>
      <c r="I640" s="274">
        <f t="shared" si="136"/>
        <v>79850</v>
      </c>
      <c r="J640" s="275">
        <f t="shared" si="136"/>
        <v>0</v>
      </c>
      <c r="K640" s="276">
        <f t="shared" si="136"/>
        <v>0</v>
      </c>
      <c r="L640" s="273">
        <f t="shared" si="136"/>
        <v>79850</v>
      </c>
      <c r="M640" s="12">
        <f t="shared" si="135"/>
        <v>1</v>
      </c>
      <c r="N640" s="13"/>
    </row>
    <row r="641" spans="2:14" ht="1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">
      <c r="B642" s="292"/>
      <c r="C642" s="293">
        <v>202</v>
      </c>
      <c r="D642" s="294" t="s">
        <v>738</v>
      </c>
      <c r="E642" s="295">
        <f>F642+G642+H642</f>
        <v>4383</v>
      </c>
      <c r="F642" s="158">
        <v>4383</v>
      </c>
      <c r="G642" s="159"/>
      <c r="H642" s="1409"/>
      <c r="I642" s="158">
        <v>4383</v>
      </c>
      <c r="J642" s="159"/>
      <c r="K642" s="1409"/>
      <c r="L642" s="295">
        <f>I642+J642+K642</f>
        <v>4383</v>
      </c>
      <c r="M642" s="12">
        <f t="shared" si="135"/>
        <v>1</v>
      </c>
      <c r="N642" s="13"/>
    </row>
    <row r="643" spans="2:14" ht="15">
      <c r="B643" s="299"/>
      <c r="C643" s="293">
        <v>205</v>
      </c>
      <c r="D643" s="294" t="s">
        <v>589</v>
      </c>
      <c r="E643" s="295">
        <f>F643+G643+H643</f>
        <v>56670</v>
      </c>
      <c r="F643" s="158">
        <v>56670</v>
      </c>
      <c r="G643" s="159"/>
      <c r="H643" s="1409"/>
      <c r="I643" s="158">
        <v>55832</v>
      </c>
      <c r="J643" s="159"/>
      <c r="K643" s="1409"/>
      <c r="L643" s="295">
        <f>I643+J643+K643</f>
        <v>55832</v>
      </c>
      <c r="M643" s="12">
        <f t="shared" si="135"/>
        <v>1</v>
      </c>
      <c r="N643" s="13"/>
    </row>
    <row r="644" spans="2:14" ht="15">
      <c r="B644" s="299"/>
      <c r="C644" s="293">
        <v>208</v>
      </c>
      <c r="D644" s="300" t="s">
        <v>590</v>
      </c>
      <c r="E644" s="295">
        <f>F644+G644+H644</f>
        <v>8500</v>
      </c>
      <c r="F644" s="158">
        <v>8500</v>
      </c>
      <c r="G644" s="159"/>
      <c r="H644" s="1409"/>
      <c r="I644" s="158">
        <v>5870</v>
      </c>
      <c r="J644" s="159"/>
      <c r="K644" s="1409"/>
      <c r="L644" s="295">
        <f>I644+J644+K644</f>
        <v>5870</v>
      </c>
      <c r="M644" s="12">
        <f t="shared" si="135"/>
        <v>1</v>
      </c>
      <c r="N644" s="13"/>
    </row>
    <row r="645" spans="2:14" ht="15">
      <c r="B645" s="291"/>
      <c r="C645" s="285">
        <v>209</v>
      </c>
      <c r="D645" s="301" t="s">
        <v>591</v>
      </c>
      <c r="E645" s="287">
        <f>F645+G645+H645</f>
        <v>13765</v>
      </c>
      <c r="F645" s="173">
        <v>13765</v>
      </c>
      <c r="G645" s="174"/>
      <c r="H645" s="1410"/>
      <c r="I645" s="173">
        <v>13765</v>
      </c>
      <c r="J645" s="174"/>
      <c r="K645" s="1410"/>
      <c r="L645" s="287">
        <f>I645+J645+K645</f>
        <v>13765</v>
      </c>
      <c r="M645" s="12">
        <f t="shared" si="135"/>
        <v>1</v>
      </c>
      <c r="N645" s="13"/>
    </row>
    <row r="646" spans="2:14" ht="15">
      <c r="B646" s="272">
        <v>500</v>
      </c>
      <c r="C646" s="1804" t="s">
        <v>192</v>
      </c>
      <c r="D646" s="1805"/>
      <c r="E646" s="273">
        <f aca="true" t="shared" si="137" ref="E646:L646">SUM(E647:E653)</f>
        <v>323109</v>
      </c>
      <c r="F646" s="274">
        <f t="shared" si="137"/>
        <v>323109</v>
      </c>
      <c r="G646" s="275">
        <f t="shared" si="137"/>
        <v>0</v>
      </c>
      <c r="H646" s="276">
        <f t="shared" si="137"/>
        <v>0</v>
      </c>
      <c r="I646" s="274">
        <f t="shared" si="137"/>
        <v>321568</v>
      </c>
      <c r="J646" s="275">
        <f t="shared" si="137"/>
        <v>0</v>
      </c>
      <c r="K646" s="276">
        <f t="shared" si="137"/>
        <v>0</v>
      </c>
      <c r="L646" s="273">
        <f t="shared" si="137"/>
        <v>321568</v>
      </c>
      <c r="M646" s="12">
        <f t="shared" si="135"/>
        <v>1</v>
      </c>
      <c r="N646" s="13"/>
    </row>
    <row r="647" spans="2:14" ht="15">
      <c r="B647" s="291"/>
      <c r="C647" s="302">
        <v>551</v>
      </c>
      <c r="D647" s="303" t="s">
        <v>193</v>
      </c>
      <c r="E647" s="281">
        <f aca="true" t="shared" si="138" ref="E647:E654">F647+G647+H647</f>
        <v>166041</v>
      </c>
      <c r="F647" s="152">
        <v>166041</v>
      </c>
      <c r="G647" s="153"/>
      <c r="H647" s="1407"/>
      <c r="I647" s="152">
        <v>164693</v>
      </c>
      <c r="J647" s="153"/>
      <c r="K647" s="1407"/>
      <c r="L647" s="281">
        <f aca="true" t="shared" si="139" ref="L647:L654">I647+J647+K647</f>
        <v>164693</v>
      </c>
      <c r="M647" s="12">
        <f t="shared" si="135"/>
        <v>1</v>
      </c>
      <c r="N647" s="13"/>
    </row>
    <row r="648" spans="2:14" ht="15">
      <c r="B648" s="291"/>
      <c r="C648" s="304">
        <v>552</v>
      </c>
      <c r="D648" s="305" t="s">
        <v>898</v>
      </c>
      <c r="E648" s="295">
        <f t="shared" si="138"/>
        <v>53730</v>
      </c>
      <c r="F648" s="158">
        <v>53730</v>
      </c>
      <c r="G648" s="159"/>
      <c r="H648" s="1409"/>
      <c r="I648" s="158">
        <v>53537</v>
      </c>
      <c r="J648" s="159"/>
      <c r="K648" s="1409"/>
      <c r="L648" s="295">
        <f t="shared" si="139"/>
        <v>53537</v>
      </c>
      <c r="M648" s="12">
        <f t="shared" si="135"/>
        <v>1</v>
      </c>
      <c r="N648" s="13"/>
    </row>
    <row r="649" spans="2:14" ht="1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">
      <c r="B650" s="306"/>
      <c r="C650" s="304">
        <v>560</v>
      </c>
      <c r="D650" s="307" t="s">
        <v>194</v>
      </c>
      <c r="E650" s="295">
        <f t="shared" si="138"/>
        <v>68751</v>
      </c>
      <c r="F650" s="158">
        <v>68751</v>
      </c>
      <c r="G650" s="159"/>
      <c r="H650" s="1409"/>
      <c r="I650" s="158">
        <v>68751</v>
      </c>
      <c r="J650" s="159"/>
      <c r="K650" s="1409"/>
      <c r="L650" s="295">
        <f t="shared" si="139"/>
        <v>68751</v>
      </c>
      <c r="M650" s="12">
        <f t="shared" si="135"/>
        <v>1</v>
      </c>
      <c r="N650" s="13"/>
    </row>
    <row r="651" spans="2:14" ht="15">
      <c r="B651" s="306"/>
      <c r="C651" s="304">
        <v>580</v>
      </c>
      <c r="D651" s="305" t="s">
        <v>195</v>
      </c>
      <c r="E651" s="295">
        <f t="shared" si="138"/>
        <v>34587</v>
      </c>
      <c r="F651" s="158">
        <v>34587</v>
      </c>
      <c r="G651" s="159"/>
      <c r="H651" s="1409"/>
      <c r="I651" s="158">
        <v>34587</v>
      </c>
      <c r="J651" s="159"/>
      <c r="K651" s="1409"/>
      <c r="L651" s="295">
        <f t="shared" si="139"/>
        <v>34587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0.7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800" t="s">
        <v>197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802" t="s">
        <v>198</v>
      </c>
      <c r="D655" s="1803"/>
      <c r="E655" s="310">
        <f aca="true" t="shared" si="140" ref="E655:L655">SUM(E656:E672)</f>
        <v>270776</v>
      </c>
      <c r="F655" s="274">
        <f t="shared" si="140"/>
        <v>270256</v>
      </c>
      <c r="G655" s="275">
        <f t="shared" si="140"/>
        <v>0</v>
      </c>
      <c r="H655" s="276">
        <f t="shared" si="140"/>
        <v>520</v>
      </c>
      <c r="I655" s="274">
        <f t="shared" si="140"/>
        <v>203742</v>
      </c>
      <c r="J655" s="275">
        <f t="shared" si="140"/>
        <v>0</v>
      </c>
      <c r="K655" s="276">
        <f t="shared" si="140"/>
        <v>240</v>
      </c>
      <c r="L655" s="310">
        <f t="shared" si="140"/>
        <v>203982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43866</v>
      </c>
      <c r="F656" s="152">
        <v>43866</v>
      </c>
      <c r="G656" s="153"/>
      <c r="H656" s="1407"/>
      <c r="I656" s="152">
        <v>38307</v>
      </c>
      <c r="J656" s="153"/>
      <c r="K656" s="1407"/>
      <c r="L656" s="281">
        <f aca="true" t="shared" si="142" ref="L656:L672">I656+J656+K656</f>
        <v>38307</v>
      </c>
      <c r="M656" s="12">
        <f t="shared" si="135"/>
        <v>1</v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675</v>
      </c>
      <c r="F657" s="158">
        <v>675</v>
      </c>
      <c r="G657" s="159"/>
      <c r="H657" s="1409"/>
      <c r="I657" s="158">
        <v>675</v>
      </c>
      <c r="J657" s="159"/>
      <c r="K657" s="1409"/>
      <c r="L657" s="295">
        <f t="shared" si="142"/>
        <v>675</v>
      </c>
      <c r="M657" s="12">
        <f t="shared" si="135"/>
        <v>1</v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5200</v>
      </c>
      <c r="F658" s="158">
        <v>5200</v>
      </c>
      <c r="G658" s="159"/>
      <c r="H658" s="1409"/>
      <c r="I658" s="158">
        <v>4160</v>
      </c>
      <c r="J658" s="159"/>
      <c r="K658" s="1409"/>
      <c r="L658" s="295">
        <f t="shared" si="142"/>
        <v>4160</v>
      </c>
      <c r="M658" s="12">
        <f t="shared" si="135"/>
        <v>1</v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29262</v>
      </c>
      <c r="F659" s="158">
        <v>29262</v>
      </c>
      <c r="G659" s="159"/>
      <c r="H659" s="1409"/>
      <c r="I659" s="158">
        <v>29123</v>
      </c>
      <c r="J659" s="159"/>
      <c r="K659" s="1409"/>
      <c r="L659" s="295">
        <f t="shared" si="142"/>
        <v>29123</v>
      </c>
      <c r="M659" s="12">
        <f t="shared" si="135"/>
        <v>1</v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30943</v>
      </c>
      <c r="F660" s="158">
        <v>30423</v>
      </c>
      <c r="G660" s="159"/>
      <c r="H660" s="1409">
        <v>520</v>
      </c>
      <c r="I660" s="158">
        <v>27344</v>
      </c>
      <c r="J660" s="159">
        <v>0</v>
      </c>
      <c r="K660" s="1409">
        <v>240</v>
      </c>
      <c r="L660" s="295">
        <f t="shared" si="142"/>
        <v>27584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62352</v>
      </c>
      <c r="F661" s="164">
        <v>62352</v>
      </c>
      <c r="G661" s="165"/>
      <c r="H661" s="1408"/>
      <c r="I661" s="164">
        <v>46472</v>
      </c>
      <c r="J661" s="165"/>
      <c r="K661" s="1408"/>
      <c r="L661" s="314">
        <f t="shared" si="142"/>
        <v>46472</v>
      </c>
      <c r="M661" s="12">
        <f t="shared" si="135"/>
        <v>1</v>
      </c>
      <c r="N661" s="13"/>
    </row>
    <row r="662" spans="2:14" ht="15">
      <c r="B662" s="278"/>
      <c r="C662" s="318">
        <v>1020</v>
      </c>
      <c r="D662" s="319" t="s">
        <v>205</v>
      </c>
      <c r="E662" s="320">
        <f t="shared" si="141"/>
        <v>76376</v>
      </c>
      <c r="F662" s="450">
        <v>76376</v>
      </c>
      <c r="G662" s="451"/>
      <c r="H662" s="1417"/>
      <c r="I662" s="450">
        <v>50927</v>
      </c>
      <c r="J662" s="451"/>
      <c r="K662" s="1417"/>
      <c r="L662" s="320">
        <f t="shared" si="142"/>
        <v>50927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16282</v>
      </c>
      <c r="F663" s="445">
        <v>16282</v>
      </c>
      <c r="G663" s="446"/>
      <c r="H663" s="1414"/>
      <c r="I663" s="445">
        <v>2675</v>
      </c>
      <c r="J663" s="446"/>
      <c r="K663" s="1414"/>
      <c r="L663" s="326">
        <f t="shared" si="142"/>
        <v>2675</v>
      </c>
      <c r="M663" s="12">
        <f t="shared" si="135"/>
        <v>1</v>
      </c>
      <c r="N663" s="13"/>
    </row>
    <row r="664" spans="2:14" ht="15">
      <c r="B664" s="292"/>
      <c r="C664" s="318">
        <v>1051</v>
      </c>
      <c r="D664" s="331" t="s">
        <v>207</v>
      </c>
      <c r="E664" s="320">
        <f t="shared" si="141"/>
        <v>3000</v>
      </c>
      <c r="F664" s="450">
        <v>3000</v>
      </c>
      <c r="G664" s="451"/>
      <c r="H664" s="1417"/>
      <c r="I664" s="450">
        <v>1470</v>
      </c>
      <c r="J664" s="451"/>
      <c r="K664" s="1417"/>
      <c r="L664" s="320">
        <f t="shared" si="142"/>
        <v>1470</v>
      </c>
      <c r="M664" s="12">
        <f t="shared" si="135"/>
        <v>1</v>
      </c>
      <c r="N664" s="13"/>
    </row>
    <row r="665" spans="2:14" ht="1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">
      <c r="B667" s="292"/>
      <c r="C667" s="318">
        <v>1062</v>
      </c>
      <c r="D667" s="319" t="s">
        <v>209</v>
      </c>
      <c r="E667" s="320">
        <f t="shared" si="141"/>
        <v>2800</v>
      </c>
      <c r="F667" s="450">
        <v>2800</v>
      </c>
      <c r="G667" s="451"/>
      <c r="H667" s="1417"/>
      <c r="I667" s="450">
        <v>2589</v>
      </c>
      <c r="J667" s="451"/>
      <c r="K667" s="1417"/>
      <c r="L667" s="320">
        <f t="shared" si="142"/>
        <v>2589</v>
      </c>
      <c r="M667" s="12">
        <f t="shared" si="135"/>
        <v>1</v>
      </c>
      <c r="N667" s="13"/>
    </row>
    <row r="668" spans="2:14" ht="1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20</v>
      </c>
      <c r="F671" s="158">
        <v>20</v>
      </c>
      <c r="G671" s="159"/>
      <c r="H671" s="1409"/>
      <c r="I671" s="158">
        <v>0</v>
      </c>
      <c r="J671" s="159"/>
      <c r="K671" s="1409"/>
      <c r="L671" s="295">
        <f t="shared" si="142"/>
        <v>0</v>
      </c>
      <c r="M671" s="12">
        <f t="shared" si="143"/>
        <v>1</v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796" t="s">
        <v>269</v>
      </c>
      <c r="D673" s="1797"/>
      <c r="E673" s="310">
        <f aca="true" t="shared" si="144" ref="E673:L673">SUM(E674:E676)</f>
        <v>1959</v>
      </c>
      <c r="F673" s="274">
        <f t="shared" si="144"/>
        <v>1959</v>
      </c>
      <c r="G673" s="275">
        <f t="shared" si="144"/>
        <v>0</v>
      </c>
      <c r="H673" s="276">
        <f t="shared" si="144"/>
        <v>0</v>
      </c>
      <c r="I673" s="274">
        <f t="shared" si="144"/>
        <v>1959</v>
      </c>
      <c r="J673" s="275">
        <f t="shared" si="144"/>
        <v>0</v>
      </c>
      <c r="K673" s="276">
        <f t="shared" si="144"/>
        <v>0</v>
      </c>
      <c r="L673" s="310">
        <f t="shared" si="144"/>
        <v>1959</v>
      </c>
      <c r="M673" s="12">
        <f t="shared" si="143"/>
        <v>1</v>
      </c>
      <c r="N673" s="13"/>
    </row>
    <row r="674" spans="2:14" ht="1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">
      <c r="B675" s="341"/>
      <c r="C675" s="293">
        <v>1981</v>
      </c>
      <c r="D675" s="342" t="s">
        <v>901</v>
      </c>
      <c r="E675" s="295">
        <f>F675+G675+H675</f>
        <v>1959</v>
      </c>
      <c r="F675" s="158">
        <v>1959</v>
      </c>
      <c r="G675" s="159"/>
      <c r="H675" s="1409"/>
      <c r="I675" s="158">
        <v>1959</v>
      </c>
      <c r="J675" s="159"/>
      <c r="K675" s="1409"/>
      <c r="L675" s="295">
        <f>I675+J675+K675</f>
        <v>1959</v>
      </c>
      <c r="M675" s="12">
        <f t="shared" si="143"/>
        <v>1</v>
      </c>
      <c r="N675" s="13"/>
    </row>
    <row r="676" spans="2:14" ht="1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96" t="s">
        <v>711</v>
      </c>
      <c r="D677" s="179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96" t="s">
        <v>217</v>
      </c>
      <c r="D683" s="179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96" t="s">
        <v>219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98" t="s">
        <v>220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98" t="s">
        <v>221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98" t="s">
        <v>1650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96" t="s">
        <v>222</v>
      </c>
      <c r="D690" s="179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0.7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0.7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2005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96" t="s">
        <v>231</v>
      </c>
      <c r="D705" s="179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96" t="s">
        <v>232</v>
      </c>
      <c r="D706" s="1797"/>
      <c r="E706" s="310">
        <f t="shared" si="153"/>
        <v>1650</v>
      </c>
      <c r="F706" s="1411"/>
      <c r="G706" s="1412"/>
      <c r="H706" s="1413">
        <v>1650</v>
      </c>
      <c r="I706" s="1411"/>
      <c r="J706" s="1412"/>
      <c r="K706" s="1413">
        <v>1650</v>
      </c>
      <c r="L706" s="310">
        <f t="shared" si="154"/>
        <v>1650</v>
      </c>
      <c r="M706" s="12">
        <f t="shared" si="155"/>
        <v>1</v>
      </c>
      <c r="N706" s="13"/>
    </row>
    <row r="707" spans="2:14" ht="15">
      <c r="B707" s="272">
        <v>4100</v>
      </c>
      <c r="C707" s="1796" t="s">
        <v>233</v>
      </c>
      <c r="D707" s="179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96" t="s">
        <v>234</v>
      </c>
      <c r="D708" s="179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96" t="s">
        <v>1651</v>
      </c>
      <c r="D715" s="179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96" t="s">
        <v>1648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96" t="s">
        <v>1649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98" t="s">
        <v>244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96" t="s">
        <v>270</v>
      </c>
      <c r="D722" s="179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94" t="s">
        <v>245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94" t="s">
        <v>246</v>
      </c>
      <c r="D726" s="1795"/>
      <c r="E726" s="310">
        <f aca="true" t="shared" si="163" ref="E726:L726">SUM(E727:E733)</f>
        <v>9279</v>
      </c>
      <c r="F726" s="274">
        <f t="shared" si="163"/>
        <v>9279</v>
      </c>
      <c r="G726" s="275">
        <f t="shared" si="163"/>
        <v>0</v>
      </c>
      <c r="H726" s="276">
        <f t="shared" si="163"/>
        <v>0</v>
      </c>
      <c r="I726" s="274">
        <f t="shared" si="163"/>
        <v>9279</v>
      </c>
      <c r="J726" s="275">
        <f t="shared" si="163"/>
        <v>0</v>
      </c>
      <c r="K726" s="276">
        <f t="shared" si="163"/>
        <v>0</v>
      </c>
      <c r="L726" s="310">
        <f t="shared" si="163"/>
        <v>9279</v>
      </c>
      <c r="M726" s="12">
        <f t="shared" si="155"/>
        <v>1</v>
      </c>
      <c r="N726" s="13"/>
    </row>
    <row r="727" spans="2:14" ht="15">
      <c r="B727" s="366"/>
      <c r="C727" s="367">
        <v>5201</v>
      </c>
      <c r="D727" s="368" t="s">
        <v>247</v>
      </c>
      <c r="E727" s="281">
        <f aca="true" t="shared" si="164" ref="E727:E733">F727+G727+H727</f>
        <v>1109</v>
      </c>
      <c r="F727" s="152">
        <v>1109</v>
      </c>
      <c r="G727" s="153"/>
      <c r="H727" s="1407"/>
      <c r="I727" s="152">
        <v>1109</v>
      </c>
      <c r="J727" s="153"/>
      <c r="K727" s="1407"/>
      <c r="L727" s="281">
        <f aca="true" t="shared" si="165" ref="L727:L733">I727+J727+K727</f>
        <v>1109</v>
      </c>
      <c r="M727" s="12">
        <f t="shared" si="155"/>
        <v>1</v>
      </c>
      <c r="N727" s="13"/>
    </row>
    <row r="728" spans="2:14" ht="1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">
      <c r="B729" s="366"/>
      <c r="C729" s="369">
        <v>5203</v>
      </c>
      <c r="D729" s="370" t="s">
        <v>612</v>
      </c>
      <c r="E729" s="295">
        <f t="shared" si="164"/>
        <v>1966</v>
      </c>
      <c r="F729" s="158">
        <v>1966</v>
      </c>
      <c r="G729" s="159"/>
      <c r="H729" s="1409"/>
      <c r="I729" s="158">
        <v>1966</v>
      </c>
      <c r="J729" s="159"/>
      <c r="K729" s="1409"/>
      <c r="L729" s="295">
        <f t="shared" si="165"/>
        <v>1966</v>
      </c>
      <c r="M729" s="12">
        <f t="shared" si="155"/>
        <v>1</v>
      </c>
      <c r="N729" s="13"/>
    </row>
    <row r="730" spans="2:14" ht="1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">
      <c r="B733" s="366"/>
      <c r="C733" s="371">
        <v>5219</v>
      </c>
      <c r="D733" s="372" t="s">
        <v>616</v>
      </c>
      <c r="E733" s="287">
        <f t="shared" si="164"/>
        <v>6204</v>
      </c>
      <c r="F733" s="173">
        <v>6204</v>
      </c>
      <c r="G733" s="174"/>
      <c r="H733" s="1410"/>
      <c r="I733" s="173">
        <v>6204</v>
      </c>
      <c r="J733" s="174"/>
      <c r="K733" s="1410"/>
      <c r="L733" s="287">
        <f t="shared" si="165"/>
        <v>6204</v>
      </c>
      <c r="M733" s="12">
        <f aca="true" t="shared" si="166" ref="M733:M752">(IF($E733&lt;&gt;0,$M$2,IF($L733&lt;&gt;0,$M$2,"")))</f>
        <v>1</v>
      </c>
      <c r="N733" s="13"/>
    </row>
    <row r="734" spans="2:14" ht="15">
      <c r="B734" s="365">
        <v>5300</v>
      </c>
      <c r="C734" s="1794" t="s">
        <v>617</v>
      </c>
      <c r="D734" s="179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94" t="s">
        <v>675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96" t="s">
        <v>676</v>
      </c>
      <c r="D738" s="179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">
      <c r="B743" s="365">
        <v>5700</v>
      </c>
      <c r="C743" s="1789" t="s">
        <v>903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2090534</v>
      </c>
      <c r="F752" s="396">
        <f t="shared" si="169"/>
        <v>2088364</v>
      </c>
      <c r="G752" s="397">
        <f t="shared" si="169"/>
        <v>0</v>
      </c>
      <c r="H752" s="398">
        <f t="shared" si="169"/>
        <v>2170</v>
      </c>
      <c r="I752" s="396">
        <f t="shared" si="169"/>
        <v>1996159</v>
      </c>
      <c r="J752" s="397">
        <f t="shared" si="169"/>
        <v>0</v>
      </c>
      <c r="K752" s="398">
        <f t="shared" si="169"/>
        <v>1890</v>
      </c>
      <c r="L752" s="395">
        <f t="shared" si="169"/>
        <v>1998049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7.25">
      <c r="B761" s="1773" t="str">
        <f>$B$9</f>
        <v>ОУ П.К.ЯВОРОВ</v>
      </c>
      <c r="C761" s="1774"/>
      <c r="D761" s="1775"/>
      <c r="E761" s="115">
        <f>$E$9</f>
        <v>44562</v>
      </c>
      <c r="F761" s="226">
        <f>$F$9</f>
        <v>44926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7.25">
      <c r="B764" s="1841" t="str">
        <f>$B$12</f>
        <v>Бургас </v>
      </c>
      <c r="C764" s="1842"/>
      <c r="D764" s="1843"/>
      <c r="E764" s="410" t="s">
        <v>879</v>
      </c>
      <c r="F764" s="1349" t="str">
        <f>$F$12</f>
        <v>5202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7.2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7.25">
      <c r="B768" s="247"/>
      <c r="C768" s="248"/>
      <c r="D768" s="249" t="s">
        <v>702</v>
      </c>
      <c r="E768" s="1817" t="str">
        <f>CONCATENATE("Уточнен план ",$C$3)</f>
        <v>Уточнен план 2022</v>
      </c>
      <c r="F768" s="1818"/>
      <c r="G768" s="1818"/>
      <c r="H768" s="1819"/>
      <c r="I768" s="1826" t="str">
        <f>CONCATENATE("Отчет ",$C$3)</f>
        <v>Отчет 2022</v>
      </c>
      <c r="J768" s="1827"/>
      <c r="K768" s="1827"/>
      <c r="L768" s="1828"/>
      <c r="M768" s="7">
        <f>(IF($E890&lt;&gt;0,$M$2,IF($L890&lt;&gt;0,$M$2,"")))</f>
        <v>1</v>
      </c>
    </row>
    <row r="769" spans="2:13" ht="4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">
      <c r="B772" s="1654" t="s">
        <v>2012</v>
      </c>
      <c r="C772" s="1447">
        <f>VLOOKUP(D773,EBK_DEIN2,2,FALSE)</f>
        <v>3338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">
      <c r="B773" s="1439"/>
      <c r="C773" s="1572">
        <f>+C772</f>
        <v>3338</v>
      </c>
      <c r="D773" s="1441" t="s">
        <v>1954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">
      <c r="B775" s="272">
        <v>100</v>
      </c>
      <c r="C775" s="1806" t="s">
        <v>733</v>
      </c>
      <c r="D775" s="1807"/>
      <c r="E775" s="273">
        <f aca="true" t="shared" si="170" ref="E775:L775">SUM(E776:E777)</f>
        <v>30730</v>
      </c>
      <c r="F775" s="274">
        <f t="shared" si="170"/>
        <v>30730</v>
      </c>
      <c r="G775" s="275">
        <f t="shared" si="170"/>
        <v>0</v>
      </c>
      <c r="H775" s="276">
        <f t="shared" si="170"/>
        <v>0</v>
      </c>
      <c r="I775" s="274">
        <f t="shared" si="170"/>
        <v>30730</v>
      </c>
      <c r="J775" s="275">
        <f t="shared" si="170"/>
        <v>0</v>
      </c>
      <c r="K775" s="276">
        <f t="shared" si="170"/>
        <v>0</v>
      </c>
      <c r="L775" s="273">
        <f t="shared" si="170"/>
        <v>30730</v>
      </c>
      <c r="M775" s="12">
        <f aca="true" t="shared" si="171" ref="M775:M806">(IF($E775&lt;&gt;0,$M$2,IF($L775&lt;&gt;0,$M$2,"")))</f>
        <v>1</v>
      </c>
      <c r="N775" s="13"/>
    </row>
    <row r="776" spans="2:14" ht="15">
      <c r="B776" s="278"/>
      <c r="C776" s="279">
        <v>101</v>
      </c>
      <c r="D776" s="280" t="s">
        <v>734</v>
      </c>
      <c r="E776" s="281">
        <f>F776+G776+H776</f>
        <v>30730</v>
      </c>
      <c r="F776" s="152">
        <v>30730</v>
      </c>
      <c r="G776" s="153"/>
      <c r="H776" s="1407"/>
      <c r="I776" s="152">
        <v>30730</v>
      </c>
      <c r="J776" s="153"/>
      <c r="K776" s="1407"/>
      <c r="L776" s="281">
        <f>I776+J776+K776</f>
        <v>30730</v>
      </c>
      <c r="M776" s="12">
        <f t="shared" si="171"/>
        <v>1</v>
      </c>
      <c r="N776" s="13"/>
    </row>
    <row r="777" spans="2:14" ht="1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802" t="s">
        <v>736</v>
      </c>
      <c r="D778" s="1803"/>
      <c r="E778" s="273">
        <f aca="true" t="shared" si="172" ref="E778:L778">SUM(E779:E783)</f>
        <v>1936</v>
      </c>
      <c r="F778" s="274">
        <f t="shared" si="172"/>
        <v>1936</v>
      </c>
      <c r="G778" s="275">
        <f t="shared" si="172"/>
        <v>0</v>
      </c>
      <c r="H778" s="276">
        <f t="shared" si="172"/>
        <v>0</v>
      </c>
      <c r="I778" s="274">
        <f t="shared" si="172"/>
        <v>1936</v>
      </c>
      <c r="J778" s="275">
        <f t="shared" si="172"/>
        <v>0</v>
      </c>
      <c r="K778" s="276">
        <f t="shared" si="172"/>
        <v>0</v>
      </c>
      <c r="L778" s="273">
        <f t="shared" si="172"/>
        <v>1936</v>
      </c>
      <c r="M778" s="12">
        <f t="shared" si="171"/>
        <v>1</v>
      </c>
      <c r="N778" s="13"/>
    </row>
    <row r="779" spans="2:14" ht="1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15">
      <c r="B781" s="299"/>
      <c r="C781" s="293">
        <v>205</v>
      </c>
      <c r="D781" s="294" t="s">
        <v>589</v>
      </c>
      <c r="E781" s="295">
        <f>F781+G781+H781</f>
        <v>1172</v>
      </c>
      <c r="F781" s="158">
        <v>1172</v>
      </c>
      <c r="G781" s="159"/>
      <c r="H781" s="1409"/>
      <c r="I781" s="158">
        <v>1172</v>
      </c>
      <c r="J781" s="159"/>
      <c r="K781" s="1409"/>
      <c r="L781" s="295">
        <f>I781+J781+K781</f>
        <v>1172</v>
      </c>
      <c r="M781" s="12">
        <f t="shared" si="171"/>
        <v>1</v>
      </c>
      <c r="N781" s="13"/>
    </row>
    <row r="782" spans="2:14" ht="1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">
      <c r="B783" s="291"/>
      <c r="C783" s="285">
        <v>209</v>
      </c>
      <c r="D783" s="301" t="s">
        <v>591</v>
      </c>
      <c r="E783" s="287">
        <f>F783+G783+H783</f>
        <v>764</v>
      </c>
      <c r="F783" s="173">
        <v>764</v>
      </c>
      <c r="G783" s="174"/>
      <c r="H783" s="1410"/>
      <c r="I783" s="173">
        <v>764</v>
      </c>
      <c r="J783" s="174"/>
      <c r="K783" s="1410"/>
      <c r="L783" s="287">
        <f>I783+J783+K783</f>
        <v>764</v>
      </c>
      <c r="M783" s="12">
        <f t="shared" si="171"/>
        <v>1</v>
      </c>
      <c r="N783" s="13"/>
    </row>
    <row r="784" spans="2:14" ht="15">
      <c r="B784" s="272">
        <v>500</v>
      </c>
      <c r="C784" s="1804" t="s">
        <v>192</v>
      </c>
      <c r="D784" s="1805"/>
      <c r="E784" s="273">
        <f aca="true" t="shared" si="173" ref="E784:L784">SUM(E785:E791)</f>
        <v>7470</v>
      </c>
      <c r="F784" s="274">
        <f t="shared" si="173"/>
        <v>7470</v>
      </c>
      <c r="G784" s="275">
        <f t="shared" si="173"/>
        <v>0</v>
      </c>
      <c r="H784" s="276">
        <f t="shared" si="173"/>
        <v>0</v>
      </c>
      <c r="I784" s="274">
        <f t="shared" si="173"/>
        <v>7470</v>
      </c>
      <c r="J784" s="275">
        <f t="shared" si="173"/>
        <v>0</v>
      </c>
      <c r="K784" s="276">
        <f t="shared" si="173"/>
        <v>0</v>
      </c>
      <c r="L784" s="273">
        <f t="shared" si="173"/>
        <v>7470</v>
      </c>
      <c r="M784" s="12">
        <f t="shared" si="171"/>
        <v>1</v>
      </c>
      <c r="N784" s="13"/>
    </row>
    <row r="785" spans="2:14" ht="15">
      <c r="B785" s="291"/>
      <c r="C785" s="302">
        <v>551</v>
      </c>
      <c r="D785" s="303" t="s">
        <v>193</v>
      </c>
      <c r="E785" s="281">
        <f aca="true" t="shared" si="174" ref="E785:E792">F785+G785+H785</f>
        <v>3649</v>
      </c>
      <c r="F785" s="152">
        <v>3649</v>
      </c>
      <c r="G785" s="153"/>
      <c r="H785" s="1407"/>
      <c r="I785" s="152">
        <v>3649</v>
      </c>
      <c r="J785" s="153"/>
      <c r="K785" s="1407"/>
      <c r="L785" s="281">
        <f aca="true" t="shared" si="175" ref="L785:L792">I785+J785+K785</f>
        <v>3649</v>
      </c>
      <c r="M785" s="12">
        <f t="shared" si="171"/>
        <v>1</v>
      </c>
      <c r="N785" s="13"/>
    </row>
    <row r="786" spans="2:14" ht="15">
      <c r="B786" s="291"/>
      <c r="C786" s="304">
        <v>552</v>
      </c>
      <c r="D786" s="305" t="s">
        <v>898</v>
      </c>
      <c r="E786" s="295">
        <f t="shared" si="174"/>
        <v>1374</v>
      </c>
      <c r="F786" s="158">
        <v>1374</v>
      </c>
      <c r="G786" s="159"/>
      <c r="H786" s="1409"/>
      <c r="I786" s="158">
        <v>1374</v>
      </c>
      <c r="J786" s="159"/>
      <c r="K786" s="1409"/>
      <c r="L786" s="295">
        <f t="shared" si="175"/>
        <v>1374</v>
      </c>
      <c r="M786" s="12">
        <f t="shared" si="171"/>
        <v>1</v>
      </c>
      <c r="N786" s="13"/>
    </row>
    <row r="787" spans="2:14" ht="15">
      <c r="B787" s="306"/>
      <c r="C787" s="304">
        <v>558</v>
      </c>
      <c r="D787" s="307" t="s">
        <v>860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">
      <c r="B788" s="306"/>
      <c r="C788" s="304">
        <v>560</v>
      </c>
      <c r="D788" s="307" t="s">
        <v>194</v>
      </c>
      <c r="E788" s="295">
        <f t="shared" si="174"/>
        <v>1552</v>
      </c>
      <c r="F788" s="158">
        <v>1552</v>
      </c>
      <c r="G788" s="159"/>
      <c r="H788" s="1409"/>
      <c r="I788" s="158">
        <v>1552</v>
      </c>
      <c r="J788" s="159"/>
      <c r="K788" s="1409"/>
      <c r="L788" s="295">
        <f t="shared" si="175"/>
        <v>1552</v>
      </c>
      <c r="M788" s="12">
        <f t="shared" si="171"/>
        <v>1</v>
      </c>
      <c r="N788" s="13"/>
    </row>
    <row r="789" spans="2:14" ht="15">
      <c r="B789" s="306"/>
      <c r="C789" s="304">
        <v>580</v>
      </c>
      <c r="D789" s="305" t="s">
        <v>195</v>
      </c>
      <c r="E789" s="295">
        <f t="shared" si="174"/>
        <v>895</v>
      </c>
      <c r="F789" s="158">
        <v>895</v>
      </c>
      <c r="G789" s="159"/>
      <c r="H789" s="1409"/>
      <c r="I789" s="158">
        <v>895</v>
      </c>
      <c r="J789" s="159"/>
      <c r="K789" s="1409"/>
      <c r="L789" s="295">
        <f t="shared" si="175"/>
        <v>895</v>
      </c>
      <c r="M789" s="12">
        <f t="shared" si="171"/>
        <v>1</v>
      </c>
      <c r="N789" s="13"/>
    </row>
    <row r="790" spans="2:14" ht="15">
      <c r="B790" s="291"/>
      <c r="C790" s="304">
        <v>588</v>
      </c>
      <c r="D790" s="305" t="s">
        <v>862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0.7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800" t="s">
        <v>197</v>
      </c>
      <c r="D792" s="1801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802" t="s">
        <v>198</v>
      </c>
      <c r="D793" s="1803"/>
      <c r="E793" s="310">
        <f aca="true" t="shared" si="176" ref="E793:L793">SUM(E794:E810)</f>
        <v>25822</v>
      </c>
      <c r="F793" s="274">
        <f t="shared" si="176"/>
        <v>25822</v>
      </c>
      <c r="G793" s="275">
        <f t="shared" si="176"/>
        <v>0</v>
      </c>
      <c r="H793" s="276">
        <f t="shared" si="176"/>
        <v>0</v>
      </c>
      <c r="I793" s="274">
        <f t="shared" si="176"/>
        <v>25822</v>
      </c>
      <c r="J793" s="275">
        <f t="shared" si="176"/>
        <v>0</v>
      </c>
      <c r="K793" s="276">
        <f t="shared" si="176"/>
        <v>0</v>
      </c>
      <c r="L793" s="310">
        <f t="shared" si="176"/>
        <v>25822</v>
      </c>
      <c r="M793" s="12">
        <f t="shared" si="171"/>
        <v>1</v>
      </c>
      <c r="N793" s="13"/>
    </row>
    <row r="794" spans="2:14" ht="1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">
      <c r="B797" s="292"/>
      <c r="C797" s="293">
        <v>1014</v>
      </c>
      <c r="D797" s="294" t="s">
        <v>202</v>
      </c>
      <c r="E797" s="295">
        <f t="shared" si="177"/>
        <v>2000</v>
      </c>
      <c r="F797" s="158">
        <v>2000</v>
      </c>
      <c r="G797" s="159"/>
      <c r="H797" s="1409"/>
      <c r="I797" s="158">
        <v>2000</v>
      </c>
      <c r="J797" s="159"/>
      <c r="K797" s="1409"/>
      <c r="L797" s="295">
        <f t="shared" si="178"/>
        <v>2000</v>
      </c>
      <c r="M797" s="12">
        <f t="shared" si="171"/>
        <v>1</v>
      </c>
      <c r="N797" s="13"/>
    </row>
    <row r="798" spans="2:14" ht="15">
      <c r="B798" s="292"/>
      <c r="C798" s="293">
        <v>1015</v>
      </c>
      <c r="D798" s="294" t="s">
        <v>203</v>
      </c>
      <c r="E798" s="295">
        <f t="shared" si="177"/>
        <v>5000</v>
      </c>
      <c r="F798" s="158">
        <v>5000</v>
      </c>
      <c r="G798" s="159"/>
      <c r="H798" s="1409"/>
      <c r="I798" s="158">
        <v>5000</v>
      </c>
      <c r="J798" s="159"/>
      <c r="K798" s="1409"/>
      <c r="L798" s="295">
        <f t="shared" si="178"/>
        <v>5000</v>
      </c>
      <c r="M798" s="12">
        <f t="shared" si="171"/>
        <v>1</v>
      </c>
      <c r="N798" s="13"/>
    </row>
    <row r="799" spans="2:14" ht="15">
      <c r="B799" s="292"/>
      <c r="C799" s="312">
        <v>1016</v>
      </c>
      <c r="D799" s="313" t="s">
        <v>204</v>
      </c>
      <c r="E799" s="314">
        <f t="shared" si="177"/>
        <v>13215</v>
      </c>
      <c r="F799" s="164">
        <v>13215</v>
      </c>
      <c r="G799" s="165"/>
      <c r="H799" s="1408"/>
      <c r="I799" s="164">
        <v>13215</v>
      </c>
      <c r="J799" s="165"/>
      <c r="K799" s="1408"/>
      <c r="L799" s="314">
        <f t="shared" si="178"/>
        <v>13215</v>
      </c>
      <c r="M799" s="12">
        <f t="shared" si="171"/>
        <v>1</v>
      </c>
      <c r="N799" s="13"/>
    </row>
    <row r="800" spans="2:14" ht="15">
      <c r="B800" s="278"/>
      <c r="C800" s="318">
        <v>1020</v>
      </c>
      <c r="D800" s="319" t="s">
        <v>205</v>
      </c>
      <c r="E800" s="320">
        <f t="shared" si="177"/>
        <v>5607</v>
      </c>
      <c r="F800" s="450">
        <v>5607</v>
      </c>
      <c r="G800" s="451"/>
      <c r="H800" s="1417"/>
      <c r="I800" s="450">
        <v>5607</v>
      </c>
      <c r="J800" s="451"/>
      <c r="K800" s="1417"/>
      <c r="L800" s="320">
        <f t="shared" si="178"/>
        <v>5607</v>
      </c>
      <c r="M800" s="12">
        <f t="shared" si="171"/>
        <v>1</v>
      </c>
      <c r="N800" s="13"/>
    </row>
    <row r="801" spans="2:14" ht="1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">
      <c r="B804" s="292"/>
      <c r="C804" s="324">
        <v>1053</v>
      </c>
      <c r="D804" s="325" t="s">
        <v>863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">
      <c r="B806" s="292"/>
      <c r="C806" s="324">
        <v>1063</v>
      </c>
      <c r="D806" s="332" t="s">
        <v>790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899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">
      <c r="B811" s="272">
        <v>1900</v>
      </c>
      <c r="C811" s="1796" t="s">
        <v>269</v>
      </c>
      <c r="D811" s="179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796" t="s">
        <v>711</v>
      </c>
      <c r="D815" s="179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796" t="s">
        <v>217</v>
      </c>
      <c r="D821" s="179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796" t="s">
        <v>219</v>
      </c>
      <c r="D824" s="1797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798" t="s">
        <v>220</v>
      </c>
      <c r="D825" s="179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798" t="s">
        <v>221</v>
      </c>
      <c r="D826" s="179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798" t="s">
        <v>1650</v>
      </c>
      <c r="D827" s="179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796" t="s">
        <v>222</v>
      </c>
      <c r="D828" s="179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">
      <c r="B829" s="346"/>
      <c r="C829" s="279">
        <v>2910</v>
      </c>
      <c r="D829" s="347" t="s">
        <v>1942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0.7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0.7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">
      <c r="B834" s="292"/>
      <c r="C834" s="318">
        <v>2990</v>
      </c>
      <c r="D834" s="356" t="s">
        <v>1961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1992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705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0.75">
      <c r="B841" s="291"/>
      <c r="C841" s="285">
        <v>3306</v>
      </c>
      <c r="D841" s="361" t="s">
        <v>1647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">
      <c r="B842" s="291"/>
      <c r="C842" s="285">
        <v>3307</v>
      </c>
      <c r="D842" s="361" t="s">
        <v>2005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796" t="s">
        <v>231</v>
      </c>
      <c r="D843" s="1797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796" t="s">
        <v>232</v>
      </c>
      <c r="D844" s="1797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796" t="s">
        <v>233</v>
      </c>
      <c r="D845" s="1797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796" t="s">
        <v>234</v>
      </c>
      <c r="D846" s="179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796" t="s">
        <v>1651</v>
      </c>
      <c r="D853" s="179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796" t="s">
        <v>1648</v>
      </c>
      <c r="D857" s="1797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796" t="s">
        <v>1649</v>
      </c>
      <c r="D858" s="1797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798" t="s">
        <v>244</v>
      </c>
      <c r="D859" s="179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796" t="s">
        <v>270</v>
      </c>
      <c r="D860" s="179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794" t="s">
        <v>245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794" t="s">
        <v>246</v>
      </c>
      <c r="D864" s="1795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">
      <c r="B871" s="366"/>
      <c r="C871" s="371">
        <v>5219</v>
      </c>
      <c r="D871" s="372" t="s">
        <v>616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">
      <c r="B872" s="365">
        <v>5300</v>
      </c>
      <c r="C872" s="1794" t="s">
        <v>617</v>
      </c>
      <c r="D872" s="179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794" t="s">
        <v>675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796" t="s">
        <v>676</v>
      </c>
      <c r="D876" s="179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">
      <c r="B881" s="365">
        <v>5700</v>
      </c>
      <c r="C881" s="1789" t="s">
        <v>903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71"/>
      <c r="C885" s="1791" t="s">
        <v>684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">
      <c r="B886" s="381">
        <v>98</v>
      </c>
      <c r="C886" s="1791" t="s">
        <v>684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">
      <c r="B890" s="1452"/>
      <c r="C890" s="393" t="s">
        <v>730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65958</v>
      </c>
      <c r="F890" s="396">
        <f t="shared" si="205"/>
        <v>65958</v>
      </c>
      <c r="G890" s="397">
        <f t="shared" si="205"/>
        <v>0</v>
      </c>
      <c r="H890" s="398">
        <f t="shared" si="205"/>
        <v>0</v>
      </c>
      <c r="I890" s="396">
        <f t="shared" si="205"/>
        <v>65958</v>
      </c>
      <c r="J890" s="397">
        <f t="shared" si="205"/>
        <v>0</v>
      </c>
      <c r="K890" s="398">
        <f t="shared" si="205"/>
        <v>0</v>
      </c>
      <c r="L890" s="395">
        <f t="shared" si="205"/>
        <v>65958</v>
      </c>
      <c r="M890" s="12">
        <f t="shared" si="202"/>
        <v>1</v>
      </c>
      <c r="N890" s="73" t="str">
        <f>LEFT(C772,1)</f>
        <v>3</v>
      </c>
    </row>
    <row r="891" spans="2:13" ht="1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">
      <c r="B897" s="1781" t="str">
        <f>$B$7</f>
        <v>ОТЧЕТНИ ДАННИ ПО ЕБК ЗА ИЗПЪЛНЕНИЕТО НА БЮДЖЕТА</v>
      </c>
      <c r="C897" s="1782"/>
      <c r="D897" s="178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7.25">
      <c r="B899" s="1773" t="str">
        <f>$B$9</f>
        <v>ОУ П.К.ЯВОРОВ</v>
      </c>
      <c r="C899" s="1774"/>
      <c r="D899" s="1775"/>
      <c r="E899" s="115">
        <f>$E$9</f>
        <v>44562</v>
      </c>
      <c r="F899" s="226">
        <f>$F$9</f>
        <v>44926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7.25">
      <c r="B902" s="1841" t="str">
        <f>$B$12</f>
        <v>Бургас </v>
      </c>
      <c r="C902" s="1842"/>
      <c r="D902" s="1843"/>
      <c r="E902" s="410" t="s">
        <v>879</v>
      </c>
      <c r="F902" s="1349" t="str">
        <f>$F$12</f>
        <v>5202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7.25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</row>
    <row r="906" spans="2:13" ht="17.25">
      <c r="B906" s="247"/>
      <c r="C906" s="248"/>
      <c r="D906" s="249" t="s">
        <v>702</v>
      </c>
      <c r="E906" s="1817" t="str">
        <f>CONCATENATE("Уточнен план ",$C$3)</f>
        <v>Уточнен план 2022</v>
      </c>
      <c r="F906" s="1818"/>
      <c r="G906" s="1818"/>
      <c r="H906" s="1819"/>
      <c r="I906" s="1826" t="str">
        <f>CONCATENATE("Отчет ",$C$3)</f>
        <v>Отчет 2022</v>
      </c>
      <c r="J906" s="1827"/>
      <c r="K906" s="1827"/>
      <c r="L906" s="1828"/>
      <c r="M906" s="7">
        <f>(IF($E1028&lt;&gt;0,$M$2,IF($L1028&lt;&gt;0,$M$2,"")))</f>
        <v>1</v>
      </c>
    </row>
    <row r="907" spans="2:13" ht="4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">
      <c r="B910" s="1654" t="s">
        <v>2012</v>
      </c>
      <c r="C910" s="1447">
        <f>VLOOKUP(D911,EBK_DEIN2,2,FALSE)</f>
        <v>4437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">
      <c r="B911" s="1439"/>
      <c r="C911" s="1572">
        <f>+C910</f>
        <v>4437</v>
      </c>
      <c r="D911" s="1441" t="s">
        <v>9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">
      <c r="B913" s="272">
        <v>100</v>
      </c>
      <c r="C913" s="1806" t="s">
        <v>733</v>
      </c>
      <c r="D913" s="180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">
      <c r="B916" s="272">
        <v>200</v>
      </c>
      <c r="C916" s="1802" t="s">
        <v>736</v>
      </c>
      <c r="D916" s="180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1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">
      <c r="B922" s="272">
        <v>500</v>
      </c>
      <c r="C922" s="1804" t="s">
        <v>192</v>
      </c>
      <c r="D922" s="180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">
      <c r="B924" s="291"/>
      <c r="C924" s="304">
        <v>552</v>
      </c>
      <c r="D924" s="305" t="s">
        <v>898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">
      <c r="B925" s="306"/>
      <c r="C925" s="304">
        <v>558</v>
      </c>
      <c r="D925" s="307" t="s">
        <v>860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">
      <c r="B928" s="291"/>
      <c r="C928" s="304">
        <v>588</v>
      </c>
      <c r="D928" s="305" t="s">
        <v>862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0.7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">
      <c r="B930" s="272">
        <v>800</v>
      </c>
      <c r="C930" s="1800" t="s">
        <v>197</v>
      </c>
      <c r="D930" s="1801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">
      <c r="B931" s="272">
        <v>1000</v>
      </c>
      <c r="C931" s="1802" t="s">
        <v>198</v>
      </c>
      <c r="D931" s="1803"/>
      <c r="E931" s="310">
        <f aca="true" t="shared" si="212" ref="E931:L931">SUM(E932:E948)</f>
        <v>1011</v>
      </c>
      <c r="F931" s="274">
        <f t="shared" si="212"/>
        <v>1011</v>
      </c>
      <c r="G931" s="275">
        <f t="shared" si="212"/>
        <v>0</v>
      </c>
      <c r="H931" s="276">
        <f t="shared" si="212"/>
        <v>0</v>
      </c>
      <c r="I931" s="274">
        <f t="shared" si="212"/>
        <v>1011</v>
      </c>
      <c r="J931" s="275">
        <f t="shared" si="212"/>
        <v>0</v>
      </c>
      <c r="K931" s="276">
        <f t="shared" si="212"/>
        <v>0</v>
      </c>
      <c r="L931" s="310">
        <f t="shared" si="212"/>
        <v>1011</v>
      </c>
      <c r="M931" s="12">
        <f t="shared" si="207"/>
        <v>1</v>
      </c>
      <c r="N931" s="13"/>
    </row>
    <row r="932" spans="2:14" ht="1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">
      <c r="B933" s="292"/>
      <c r="C933" s="293">
        <v>1012</v>
      </c>
      <c r="D933" s="294" t="s">
        <v>200</v>
      </c>
      <c r="E933" s="295">
        <f t="shared" si="213"/>
        <v>417</v>
      </c>
      <c r="F933" s="158">
        <v>417</v>
      </c>
      <c r="G933" s="159"/>
      <c r="H933" s="1409"/>
      <c r="I933" s="158">
        <v>417</v>
      </c>
      <c r="J933" s="159"/>
      <c r="K933" s="1409"/>
      <c r="L933" s="295">
        <f t="shared" si="214"/>
        <v>417</v>
      </c>
      <c r="M933" s="12">
        <f t="shared" si="207"/>
        <v>1</v>
      </c>
      <c r="N933" s="13"/>
    </row>
    <row r="934" spans="2:14" ht="1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">
      <c r="B936" s="292"/>
      <c r="C936" s="293">
        <v>1015</v>
      </c>
      <c r="D936" s="294" t="s">
        <v>203</v>
      </c>
      <c r="E936" s="295">
        <f t="shared" si="213"/>
        <v>544</v>
      </c>
      <c r="F936" s="158">
        <v>544</v>
      </c>
      <c r="G936" s="159"/>
      <c r="H936" s="1409"/>
      <c r="I936" s="158">
        <v>544</v>
      </c>
      <c r="J936" s="159"/>
      <c r="K936" s="1409"/>
      <c r="L936" s="295">
        <f t="shared" si="214"/>
        <v>544</v>
      </c>
      <c r="M936" s="12">
        <f t="shared" si="207"/>
        <v>1</v>
      </c>
      <c r="N936" s="13"/>
    </row>
    <row r="937" spans="2:14" ht="1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">
      <c r="B938" s="278"/>
      <c r="C938" s="318">
        <v>1020</v>
      </c>
      <c r="D938" s="319" t="s">
        <v>205</v>
      </c>
      <c r="E938" s="320">
        <f t="shared" si="213"/>
        <v>50</v>
      </c>
      <c r="F938" s="450">
        <v>50</v>
      </c>
      <c r="G938" s="451"/>
      <c r="H938" s="1417"/>
      <c r="I938" s="450">
        <v>50</v>
      </c>
      <c r="J938" s="451"/>
      <c r="K938" s="1417"/>
      <c r="L938" s="320">
        <f t="shared" si="214"/>
        <v>50</v>
      </c>
      <c r="M938" s="12">
        <f t="shared" si="207"/>
        <v>1</v>
      </c>
      <c r="N938" s="13"/>
    </row>
    <row r="939" spans="2:14" ht="15">
      <c r="B939" s="292"/>
      <c r="C939" s="324">
        <v>1030</v>
      </c>
      <c r="D939" s="325" t="s">
        <v>206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">
      <c r="B940" s="292"/>
      <c r="C940" s="318">
        <v>1051</v>
      </c>
      <c r="D940" s="331" t="s">
        <v>207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">
      <c r="B942" s="292"/>
      <c r="C942" s="324">
        <v>1053</v>
      </c>
      <c r="D942" s="325" t="s">
        <v>863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">
      <c r="B943" s="292"/>
      <c r="C943" s="318">
        <v>1062</v>
      </c>
      <c r="D943" s="319" t="s">
        <v>209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">
      <c r="B944" s="292"/>
      <c r="C944" s="324">
        <v>1063</v>
      </c>
      <c r="D944" s="332" t="s">
        <v>790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">
      <c r="B945" s="292"/>
      <c r="C945" s="333">
        <v>1069</v>
      </c>
      <c r="D945" s="334" t="s">
        <v>210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">
      <c r="B946" s="278"/>
      <c r="C946" s="318">
        <v>1091</v>
      </c>
      <c r="D946" s="331" t="s">
        <v>899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">
      <c r="B949" s="272">
        <v>1900</v>
      </c>
      <c r="C949" s="1796" t="s">
        <v>269</v>
      </c>
      <c r="D949" s="1797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">
      <c r="B953" s="272">
        <v>2100</v>
      </c>
      <c r="C953" s="1796" t="s">
        <v>711</v>
      </c>
      <c r="D953" s="1797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">
      <c r="B959" s="272">
        <v>2200</v>
      </c>
      <c r="C959" s="1796" t="s">
        <v>217</v>
      </c>
      <c r="D959" s="1797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">
      <c r="B962" s="272">
        <v>2500</v>
      </c>
      <c r="C962" s="1796" t="s">
        <v>219</v>
      </c>
      <c r="D962" s="1797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">
      <c r="B963" s="272">
        <v>2600</v>
      </c>
      <c r="C963" s="1798" t="s">
        <v>220</v>
      </c>
      <c r="D963" s="1799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">
      <c r="B964" s="272">
        <v>2700</v>
      </c>
      <c r="C964" s="1798" t="s">
        <v>221</v>
      </c>
      <c r="D964" s="1799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">
      <c r="B965" s="272">
        <v>2800</v>
      </c>
      <c r="C965" s="1798" t="s">
        <v>1650</v>
      </c>
      <c r="D965" s="1799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">
      <c r="B966" s="272">
        <v>2900</v>
      </c>
      <c r="C966" s="1796" t="s">
        <v>222</v>
      </c>
      <c r="D966" s="1797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">
      <c r="B967" s="346"/>
      <c r="C967" s="279">
        <v>2910</v>
      </c>
      <c r="D967" s="347" t="s">
        <v>1942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0.75">
      <c r="B969" s="346"/>
      <c r="C969" s="324">
        <v>2969</v>
      </c>
      <c r="D969" s="348" t="s">
        <v>224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0.75">
      <c r="B970" s="346"/>
      <c r="C970" s="349">
        <v>2970</v>
      </c>
      <c r="D970" s="350" t="s">
        <v>225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">
      <c r="B971" s="346"/>
      <c r="C971" s="333">
        <v>2989</v>
      </c>
      <c r="D971" s="355" t="s">
        <v>226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">
      <c r="B972" s="292"/>
      <c r="C972" s="318">
        <v>2990</v>
      </c>
      <c r="D972" s="356" t="s">
        <v>1961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">
      <c r="B973" s="292"/>
      <c r="C973" s="318">
        <v>2991</v>
      </c>
      <c r="D973" s="356" t="s">
        <v>227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">
      <c r="B975" s="272">
        <v>3300</v>
      </c>
      <c r="C975" s="358" t="s">
        <v>1992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">
      <c r="B977" s="291"/>
      <c r="C977" s="293">
        <v>3302</v>
      </c>
      <c r="D977" s="360" t="s">
        <v>705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">
      <c r="B978" s="291"/>
      <c r="C978" s="293">
        <v>3304</v>
      </c>
      <c r="D978" s="360" t="s">
        <v>230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0.75">
      <c r="B979" s="291"/>
      <c r="C979" s="285">
        <v>3306</v>
      </c>
      <c r="D979" s="361" t="s">
        <v>1647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">
      <c r="B980" s="291"/>
      <c r="C980" s="285">
        <v>3307</v>
      </c>
      <c r="D980" s="361" t="s">
        <v>2005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">
      <c r="B981" s="272">
        <v>3900</v>
      </c>
      <c r="C981" s="1796" t="s">
        <v>231</v>
      </c>
      <c r="D981" s="1797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">
      <c r="B982" s="272">
        <v>4000</v>
      </c>
      <c r="C982" s="1796" t="s">
        <v>232</v>
      </c>
      <c r="D982" s="1797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">
      <c r="B983" s="272">
        <v>4100</v>
      </c>
      <c r="C983" s="1796" t="s">
        <v>233</v>
      </c>
      <c r="D983" s="1797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">
      <c r="B984" s="272">
        <v>4200</v>
      </c>
      <c r="C984" s="1796" t="s">
        <v>234</v>
      </c>
      <c r="D984" s="1797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">
      <c r="B991" s="272">
        <v>4300</v>
      </c>
      <c r="C991" s="1796" t="s">
        <v>1651</v>
      </c>
      <c r="D991" s="1797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">
      <c r="B995" s="272">
        <v>4400</v>
      </c>
      <c r="C995" s="1796" t="s">
        <v>1648</v>
      </c>
      <c r="D995" s="1797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">
      <c r="B996" s="272">
        <v>4500</v>
      </c>
      <c r="C996" s="1796" t="s">
        <v>1649</v>
      </c>
      <c r="D996" s="1797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">
      <c r="B997" s="272">
        <v>4600</v>
      </c>
      <c r="C997" s="1798" t="s">
        <v>244</v>
      </c>
      <c r="D997" s="1799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">
      <c r="B998" s="272">
        <v>4900</v>
      </c>
      <c r="C998" s="1796" t="s">
        <v>270</v>
      </c>
      <c r="D998" s="1797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">
      <c r="B1001" s="365">
        <v>5100</v>
      </c>
      <c r="C1001" s="1794" t="s">
        <v>245</v>
      </c>
      <c r="D1001" s="1795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">
      <c r="B1002" s="365">
        <v>5200</v>
      </c>
      <c r="C1002" s="1794" t="s">
        <v>246</v>
      </c>
      <c r="D1002" s="1795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">
      <c r="B1005" s="366"/>
      <c r="C1005" s="369">
        <v>5203</v>
      </c>
      <c r="D1005" s="370" t="s">
        <v>612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">
      <c r="B1006" s="366"/>
      <c r="C1006" s="369">
        <v>5204</v>
      </c>
      <c r="D1006" s="370" t="s">
        <v>613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">
      <c r="B1007" s="366"/>
      <c r="C1007" s="369">
        <v>5205</v>
      </c>
      <c r="D1007" s="370" t="s">
        <v>614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">
      <c r="B1008" s="366"/>
      <c r="C1008" s="369">
        <v>5206</v>
      </c>
      <c r="D1008" s="370" t="s">
        <v>615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">
      <c r="B1009" s="366"/>
      <c r="C1009" s="371">
        <v>5219</v>
      </c>
      <c r="D1009" s="372" t="s">
        <v>616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">
      <c r="B1010" s="365">
        <v>5300</v>
      </c>
      <c r="C1010" s="1794" t="s">
        <v>617</v>
      </c>
      <c r="D1010" s="1795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">
      <c r="B1013" s="365">
        <v>5400</v>
      </c>
      <c r="C1013" s="1794" t="s">
        <v>675</v>
      </c>
      <c r="D1013" s="1795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">
      <c r="B1014" s="272">
        <v>5500</v>
      </c>
      <c r="C1014" s="1796" t="s">
        <v>676</v>
      </c>
      <c r="D1014" s="1797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">
      <c r="B1019" s="365">
        <v>5700</v>
      </c>
      <c r="C1019" s="1789" t="s">
        <v>903</v>
      </c>
      <c r="D1019" s="1790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">
      <c r="B1023" s="571"/>
      <c r="C1023" s="1791" t="s">
        <v>684</v>
      </c>
      <c r="D1023" s="1792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">
      <c r="B1024" s="381">
        <v>98</v>
      </c>
      <c r="C1024" s="1791" t="s">
        <v>684</v>
      </c>
      <c r="D1024" s="1792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">
      <c r="B1028" s="1452"/>
      <c r="C1028" s="393" t="s">
        <v>730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1011</v>
      </c>
      <c r="F1028" s="396">
        <f t="shared" si="241"/>
        <v>1011</v>
      </c>
      <c r="G1028" s="397">
        <f t="shared" si="241"/>
        <v>0</v>
      </c>
      <c r="H1028" s="398">
        <f t="shared" si="241"/>
        <v>0</v>
      </c>
      <c r="I1028" s="396">
        <f t="shared" si="241"/>
        <v>1011</v>
      </c>
      <c r="J1028" s="397">
        <f t="shared" si="241"/>
        <v>0</v>
      </c>
      <c r="K1028" s="398">
        <f t="shared" si="241"/>
        <v>0</v>
      </c>
      <c r="L1028" s="395">
        <f t="shared" si="241"/>
        <v>1011</v>
      </c>
      <c r="M1028" s="12">
        <f t="shared" si="238"/>
        <v>1</v>
      </c>
      <c r="N1028" s="73" t="str">
        <f>LEFT(C910,1)</f>
        <v>4</v>
      </c>
    </row>
    <row r="1029" spans="2:13" ht="1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">
      <c r="B1035" s="1781" t="str">
        <f>$B$7</f>
        <v>ОТЧЕТНИ ДАННИ ПО ЕБК ЗА ИЗПЪЛНЕНИЕТО НА БЮДЖЕТА</v>
      </c>
      <c r="C1035" s="1782"/>
      <c r="D1035" s="1782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">
      <c r="B1036" s="228"/>
      <c r="C1036" s="391"/>
      <c r="D1036" s="400"/>
      <c r="E1036" s="406" t="s">
        <v>461</v>
      </c>
      <c r="F1036" s="406" t="s">
        <v>824</v>
      </c>
      <c r="G1036" s="237"/>
      <c r="H1036" s="1351" t="s">
        <v>1241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7.25">
      <c r="B1037" s="1773" t="str">
        <f>$B$9</f>
        <v>ОУ П.К.ЯВОРОВ</v>
      </c>
      <c r="C1037" s="1774"/>
      <c r="D1037" s="1775"/>
      <c r="E1037" s="115">
        <f>$E$9</f>
        <v>44562</v>
      </c>
      <c r="F1037" s="226">
        <f>$F$9</f>
        <v>44926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7.25">
      <c r="B1040" s="1841" t="str">
        <f>$B$12</f>
        <v>Бургас </v>
      </c>
      <c r="C1040" s="1842"/>
      <c r="D1040" s="1843"/>
      <c r="E1040" s="410" t="s">
        <v>879</v>
      </c>
      <c r="F1040" s="1349" t="str">
        <f>$F$12</f>
        <v>5202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7.25">
      <c r="B1042" s="236"/>
      <c r="C1042" s="237"/>
      <c r="D1042" s="124" t="s">
        <v>880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462</v>
      </c>
      <c r="M1043" s="7">
        <f>(IF($E1166&lt;&gt;0,$M$2,IF($L1166&lt;&gt;0,$M$2,"")))</f>
        <v>1</v>
      </c>
    </row>
    <row r="1044" spans="2:13" ht="17.25">
      <c r="B1044" s="247"/>
      <c r="C1044" s="248"/>
      <c r="D1044" s="249" t="s">
        <v>702</v>
      </c>
      <c r="E1044" s="1817" t="str">
        <f>CONCATENATE("Уточнен план ",$C$3)</f>
        <v>Уточнен план 2022</v>
      </c>
      <c r="F1044" s="1818"/>
      <c r="G1044" s="1818"/>
      <c r="H1044" s="1819"/>
      <c r="I1044" s="1826" t="str">
        <f>CONCATENATE("Отчет ",$C$3)</f>
        <v>Отчет 2022</v>
      </c>
      <c r="J1044" s="1827"/>
      <c r="K1044" s="1827"/>
      <c r="L1044" s="1828"/>
      <c r="M1044" s="7">
        <f>(IF($E1166&lt;&gt;0,$M$2,IF($L1166&lt;&gt;0,$M$2,"")))</f>
        <v>1</v>
      </c>
    </row>
    <row r="1045" spans="2:13" ht="45">
      <c r="B1045" s="250" t="s">
        <v>62</v>
      </c>
      <c r="C1045" s="251" t="s">
        <v>463</v>
      </c>
      <c r="D1045" s="252" t="s">
        <v>703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6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">
      <c r="B1046" s="258"/>
      <c r="C1046" s="259"/>
      <c r="D1046" s="260" t="s">
        <v>732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">
      <c r="B1047" s="1440"/>
      <c r="C1047" s="1583" t="e">
        <f>VLOOKUP(D1047,OP_LIST2,2,FALSE)</f>
        <v>#N/A</v>
      </c>
      <c r="D1047" s="1446"/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">
      <c r="B1048" s="1654" t="s">
        <v>2012</v>
      </c>
      <c r="C1048" s="1447">
        <f>VLOOKUP(D1049,EBK_DEIN2,2,FALSE)</f>
        <v>5532</v>
      </c>
      <c r="D1048" s="1446" t="s">
        <v>781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">
      <c r="B1049" s="1439"/>
      <c r="C1049" s="1572">
        <f>+C1048</f>
        <v>5532</v>
      </c>
      <c r="D1049" s="1441" t="s">
        <v>561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">
      <c r="B1050" s="1444"/>
      <c r="C1050" s="1442"/>
      <c r="D1050" s="1445" t="s">
        <v>704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">
      <c r="B1051" s="272">
        <v>100</v>
      </c>
      <c r="C1051" s="1806" t="s">
        <v>733</v>
      </c>
      <c r="D1051" s="1807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">
      <c r="B1052" s="278"/>
      <c r="C1052" s="279">
        <v>101</v>
      </c>
      <c r="D1052" s="280" t="s">
        <v>734</v>
      </c>
      <c r="E1052" s="281">
        <f>F1052+G1052+H1052</f>
        <v>0</v>
      </c>
      <c r="F1052" s="152"/>
      <c r="G1052" s="153"/>
      <c r="H1052" s="1407"/>
      <c r="I1052" s="152"/>
      <c r="J1052" s="153"/>
      <c r="K1052" s="1407"/>
      <c r="L1052" s="281">
        <f>I1052+J1052+K1052</f>
        <v>0</v>
      </c>
      <c r="M1052" s="12">
        <f t="shared" si="243"/>
      </c>
      <c r="N1052" s="13"/>
    </row>
    <row r="1053" spans="2:14" ht="15">
      <c r="B1053" s="278"/>
      <c r="C1053" s="285">
        <v>102</v>
      </c>
      <c r="D1053" s="286" t="s">
        <v>735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">
      <c r="B1054" s="272">
        <v>200</v>
      </c>
      <c r="C1054" s="1802" t="s">
        <v>736</v>
      </c>
      <c r="D1054" s="1803"/>
      <c r="E1054" s="273">
        <f aca="true" t="shared" si="244" ref="E1054:L1054">SUM(E1055:E1059)</f>
        <v>3725</v>
      </c>
      <c r="F1054" s="274">
        <f t="shared" si="244"/>
        <v>3725</v>
      </c>
      <c r="G1054" s="275">
        <f t="shared" si="244"/>
        <v>0</v>
      </c>
      <c r="H1054" s="276">
        <f t="shared" si="244"/>
        <v>0</v>
      </c>
      <c r="I1054" s="274">
        <f t="shared" si="244"/>
        <v>3725</v>
      </c>
      <c r="J1054" s="275">
        <f t="shared" si="244"/>
        <v>0</v>
      </c>
      <c r="K1054" s="276">
        <f t="shared" si="244"/>
        <v>0</v>
      </c>
      <c r="L1054" s="273">
        <f t="shared" si="244"/>
        <v>3725</v>
      </c>
      <c r="M1054" s="12">
        <f t="shared" si="243"/>
        <v>1</v>
      </c>
      <c r="N1054" s="13"/>
    </row>
    <row r="1055" spans="2:14" ht="15">
      <c r="B1055" s="291"/>
      <c r="C1055" s="279">
        <v>201</v>
      </c>
      <c r="D1055" s="280" t="s">
        <v>737</v>
      </c>
      <c r="E1055" s="281">
        <f>F1055+G1055+H1055</f>
        <v>3690</v>
      </c>
      <c r="F1055" s="152">
        <v>3690</v>
      </c>
      <c r="G1055" s="153"/>
      <c r="H1055" s="1407"/>
      <c r="I1055" s="152">
        <v>3690</v>
      </c>
      <c r="J1055" s="153"/>
      <c r="K1055" s="1407"/>
      <c r="L1055" s="281">
        <f>I1055+J1055+K1055</f>
        <v>3690</v>
      </c>
      <c r="M1055" s="12">
        <f t="shared" si="243"/>
        <v>1</v>
      </c>
      <c r="N1055" s="13"/>
    </row>
    <row r="1056" spans="2:14" ht="15">
      <c r="B1056" s="292"/>
      <c r="C1056" s="293">
        <v>202</v>
      </c>
      <c r="D1056" s="294" t="s">
        <v>738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15">
      <c r="B1057" s="299"/>
      <c r="C1057" s="293">
        <v>205</v>
      </c>
      <c r="D1057" s="294" t="s">
        <v>589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">
      <c r="B1058" s="299"/>
      <c r="C1058" s="293">
        <v>208</v>
      </c>
      <c r="D1058" s="300" t="s">
        <v>590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">
      <c r="B1059" s="291"/>
      <c r="C1059" s="285">
        <v>209</v>
      </c>
      <c r="D1059" s="301" t="s">
        <v>591</v>
      </c>
      <c r="E1059" s="287">
        <f>F1059+G1059+H1059</f>
        <v>35</v>
      </c>
      <c r="F1059" s="173">
        <v>35</v>
      </c>
      <c r="G1059" s="174"/>
      <c r="H1059" s="1410"/>
      <c r="I1059" s="173">
        <v>35</v>
      </c>
      <c r="J1059" s="174"/>
      <c r="K1059" s="1410"/>
      <c r="L1059" s="287">
        <f>I1059+J1059+K1059</f>
        <v>35</v>
      </c>
      <c r="M1059" s="12">
        <f t="shared" si="243"/>
        <v>1</v>
      </c>
      <c r="N1059" s="13"/>
    </row>
    <row r="1060" spans="2:14" ht="15">
      <c r="B1060" s="272">
        <v>500</v>
      </c>
      <c r="C1060" s="1804" t="s">
        <v>192</v>
      </c>
      <c r="D1060" s="1805"/>
      <c r="E1060" s="273">
        <f aca="true" t="shared" si="245" ref="E1060:L1060">SUM(E1061:E1067)</f>
        <v>1551</v>
      </c>
      <c r="F1060" s="274">
        <f t="shared" si="245"/>
        <v>1551</v>
      </c>
      <c r="G1060" s="275">
        <f t="shared" si="245"/>
        <v>0</v>
      </c>
      <c r="H1060" s="276">
        <f t="shared" si="245"/>
        <v>0</v>
      </c>
      <c r="I1060" s="274">
        <f t="shared" si="245"/>
        <v>1551</v>
      </c>
      <c r="J1060" s="275">
        <f t="shared" si="245"/>
        <v>0</v>
      </c>
      <c r="K1060" s="276">
        <f t="shared" si="245"/>
        <v>0</v>
      </c>
      <c r="L1060" s="273">
        <f t="shared" si="245"/>
        <v>1551</v>
      </c>
      <c r="M1060" s="12">
        <f t="shared" si="243"/>
        <v>1</v>
      </c>
      <c r="N1060" s="13"/>
    </row>
    <row r="1061" spans="2:14" ht="15">
      <c r="B1061" s="291"/>
      <c r="C1061" s="302">
        <v>551</v>
      </c>
      <c r="D1061" s="303" t="s">
        <v>193</v>
      </c>
      <c r="E1061" s="281">
        <f aca="true" t="shared" si="246" ref="E1061:E1068">F1061+G1061+H1061</f>
        <v>1258</v>
      </c>
      <c r="F1061" s="152">
        <v>1258</v>
      </c>
      <c r="G1061" s="153"/>
      <c r="H1061" s="1407"/>
      <c r="I1061" s="152">
        <v>1258</v>
      </c>
      <c r="J1061" s="153"/>
      <c r="K1061" s="1407"/>
      <c r="L1061" s="281">
        <f aca="true" t="shared" si="247" ref="L1061:L1068">I1061+J1061+K1061</f>
        <v>1258</v>
      </c>
      <c r="M1061" s="12">
        <f t="shared" si="243"/>
        <v>1</v>
      </c>
      <c r="N1061" s="13"/>
    </row>
    <row r="1062" spans="2:14" ht="15">
      <c r="B1062" s="291"/>
      <c r="C1062" s="304">
        <v>552</v>
      </c>
      <c r="D1062" s="305" t="s">
        <v>898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">
      <c r="B1063" s="306"/>
      <c r="C1063" s="304">
        <v>558</v>
      </c>
      <c r="D1063" s="307" t="s">
        <v>860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">
      <c r="B1064" s="306"/>
      <c r="C1064" s="304">
        <v>560</v>
      </c>
      <c r="D1064" s="307" t="s">
        <v>194</v>
      </c>
      <c r="E1064" s="295">
        <f t="shared" si="246"/>
        <v>189</v>
      </c>
      <c r="F1064" s="158">
        <v>189</v>
      </c>
      <c r="G1064" s="159"/>
      <c r="H1064" s="1409"/>
      <c r="I1064" s="158">
        <v>189</v>
      </c>
      <c r="J1064" s="159"/>
      <c r="K1064" s="1409"/>
      <c r="L1064" s="295">
        <f t="shared" si="247"/>
        <v>189</v>
      </c>
      <c r="M1064" s="12">
        <f t="shared" si="243"/>
        <v>1</v>
      </c>
      <c r="N1064" s="13"/>
    </row>
    <row r="1065" spans="2:14" ht="15">
      <c r="B1065" s="306"/>
      <c r="C1065" s="304">
        <v>580</v>
      </c>
      <c r="D1065" s="305" t="s">
        <v>195</v>
      </c>
      <c r="E1065" s="295">
        <f t="shared" si="246"/>
        <v>104</v>
      </c>
      <c r="F1065" s="158">
        <v>104</v>
      </c>
      <c r="G1065" s="159"/>
      <c r="H1065" s="1409"/>
      <c r="I1065" s="158">
        <v>104</v>
      </c>
      <c r="J1065" s="159"/>
      <c r="K1065" s="1409"/>
      <c r="L1065" s="295">
        <f t="shared" si="247"/>
        <v>104</v>
      </c>
      <c r="M1065" s="12">
        <f t="shared" si="243"/>
        <v>1</v>
      </c>
      <c r="N1065" s="13"/>
    </row>
    <row r="1066" spans="2:14" ht="15">
      <c r="B1066" s="291"/>
      <c r="C1066" s="304">
        <v>588</v>
      </c>
      <c r="D1066" s="305" t="s">
        <v>862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0.7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">
      <c r="B1068" s="272">
        <v>800</v>
      </c>
      <c r="C1068" s="1800" t="s">
        <v>197</v>
      </c>
      <c r="D1068" s="1801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">
      <c r="B1069" s="272">
        <v>1000</v>
      </c>
      <c r="C1069" s="1802" t="s">
        <v>198</v>
      </c>
      <c r="D1069" s="1803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</c>
      <c r="N1069" s="13"/>
    </row>
    <row r="1070" spans="2:14" ht="15">
      <c r="B1070" s="292"/>
      <c r="C1070" s="279">
        <v>1011</v>
      </c>
      <c r="D1070" s="311" t="s">
        <v>199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>
        <f t="shared" si="243"/>
      </c>
      <c r="N1071" s="13"/>
    </row>
    <row r="1072" spans="2:14" ht="15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">
      <c r="B1074" s="292"/>
      <c r="C1074" s="293">
        <v>1015</v>
      </c>
      <c r="D1074" s="294" t="s">
        <v>203</v>
      </c>
      <c r="E1074" s="295">
        <f t="shared" si="249"/>
        <v>0</v>
      </c>
      <c r="F1074" s="158"/>
      <c r="G1074" s="159"/>
      <c r="H1074" s="1409"/>
      <c r="I1074" s="158"/>
      <c r="J1074" s="159"/>
      <c r="K1074" s="1409"/>
      <c r="L1074" s="295">
        <f t="shared" si="250"/>
        <v>0</v>
      </c>
      <c r="M1074" s="12">
        <f t="shared" si="243"/>
      </c>
      <c r="N1074" s="13"/>
    </row>
    <row r="1075" spans="2:14" ht="15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">
      <c r="B1076" s="278"/>
      <c r="C1076" s="318">
        <v>1020</v>
      </c>
      <c r="D1076" s="319" t="s">
        <v>205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">
      <c r="B1077" s="292"/>
      <c r="C1077" s="324">
        <v>1030</v>
      </c>
      <c r="D1077" s="325" t="s">
        <v>206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">
      <c r="B1078" s="292"/>
      <c r="C1078" s="318">
        <v>1051</v>
      </c>
      <c r="D1078" s="331" t="s">
        <v>207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">
      <c r="B1080" s="292"/>
      <c r="C1080" s="324">
        <v>1053</v>
      </c>
      <c r="D1080" s="325" t="s">
        <v>863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">
      <c r="B1081" s="292"/>
      <c r="C1081" s="318">
        <v>1062</v>
      </c>
      <c r="D1081" s="319" t="s">
        <v>209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">
      <c r="B1082" s="292"/>
      <c r="C1082" s="324">
        <v>1063</v>
      </c>
      <c r="D1082" s="332" t="s">
        <v>790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">
      <c r="B1083" s="292"/>
      <c r="C1083" s="333">
        <v>1069</v>
      </c>
      <c r="D1083" s="334" t="s">
        <v>210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">
      <c r="B1084" s="278"/>
      <c r="C1084" s="318">
        <v>1091</v>
      </c>
      <c r="D1084" s="331" t="s">
        <v>899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">
      <c r="B1086" s="292"/>
      <c r="C1086" s="285">
        <v>1098</v>
      </c>
      <c r="D1086" s="339" t="s">
        <v>211</v>
      </c>
      <c r="E1086" s="287">
        <f t="shared" si="249"/>
        <v>0</v>
      </c>
      <c r="F1086" s="173"/>
      <c r="G1086" s="174"/>
      <c r="H1086" s="1410"/>
      <c r="I1086" s="173"/>
      <c r="J1086" s="174"/>
      <c r="K1086" s="1410"/>
      <c r="L1086" s="287">
        <f t="shared" si="250"/>
        <v>0</v>
      </c>
      <c r="M1086" s="12">
        <f t="shared" si="251"/>
      </c>
      <c r="N1086" s="13"/>
    </row>
    <row r="1087" spans="2:14" ht="15">
      <c r="B1087" s="272">
        <v>1900</v>
      </c>
      <c r="C1087" s="1796" t="s">
        <v>269</v>
      </c>
      <c r="D1087" s="1797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">
      <c r="B1088" s="292"/>
      <c r="C1088" s="279">
        <v>1901</v>
      </c>
      <c r="D1088" s="340" t="s">
        <v>900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">
      <c r="B1089" s="341"/>
      <c r="C1089" s="293">
        <v>1981</v>
      </c>
      <c r="D1089" s="342" t="s">
        <v>901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">
      <c r="B1090" s="292"/>
      <c r="C1090" s="285">
        <v>1991</v>
      </c>
      <c r="D1090" s="343" t="s">
        <v>902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">
      <c r="B1091" s="272">
        <v>2100</v>
      </c>
      <c r="C1091" s="1796" t="s">
        <v>711</v>
      </c>
      <c r="D1091" s="1797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">
      <c r="B1094" s="341"/>
      <c r="C1094" s="293">
        <v>2125</v>
      </c>
      <c r="D1094" s="300" t="s">
        <v>214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">
      <c r="B1095" s="291"/>
      <c r="C1095" s="293">
        <v>2140</v>
      </c>
      <c r="D1095" s="300" t="s">
        <v>215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">
      <c r="B1097" s="272">
        <v>2200</v>
      </c>
      <c r="C1097" s="1796" t="s">
        <v>217</v>
      </c>
      <c r="D1097" s="1797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">
      <c r="B1098" s="292"/>
      <c r="C1098" s="279">
        <v>2221</v>
      </c>
      <c r="D1098" s="280" t="s">
        <v>303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">
      <c r="B1100" s="272">
        <v>2500</v>
      </c>
      <c r="C1100" s="1796" t="s">
        <v>219</v>
      </c>
      <c r="D1100" s="1797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">
      <c r="B1101" s="272">
        <v>2600</v>
      </c>
      <c r="C1101" s="1798" t="s">
        <v>220</v>
      </c>
      <c r="D1101" s="1799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">
      <c r="B1102" s="272">
        <v>2700</v>
      </c>
      <c r="C1102" s="1798" t="s">
        <v>221</v>
      </c>
      <c r="D1102" s="1799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">
      <c r="B1103" s="272">
        <v>2800</v>
      </c>
      <c r="C1103" s="1798" t="s">
        <v>1650</v>
      </c>
      <c r="D1103" s="1799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">
      <c r="B1104" s="272">
        <v>2900</v>
      </c>
      <c r="C1104" s="1796" t="s">
        <v>222</v>
      </c>
      <c r="D1104" s="1797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">
      <c r="B1105" s="346"/>
      <c r="C1105" s="279">
        <v>2910</v>
      </c>
      <c r="D1105" s="347" t="s">
        <v>1942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0.75">
      <c r="B1107" s="346"/>
      <c r="C1107" s="324">
        <v>2969</v>
      </c>
      <c r="D1107" s="348" t="s">
        <v>224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0.75">
      <c r="B1108" s="346"/>
      <c r="C1108" s="349">
        <v>2970</v>
      </c>
      <c r="D1108" s="350" t="s">
        <v>225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">
      <c r="B1109" s="346"/>
      <c r="C1109" s="333">
        <v>2989</v>
      </c>
      <c r="D1109" s="355" t="s">
        <v>226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">
      <c r="B1110" s="292"/>
      <c r="C1110" s="318">
        <v>2990</v>
      </c>
      <c r="D1110" s="356" t="s">
        <v>1961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">
      <c r="B1111" s="292"/>
      <c r="C1111" s="318">
        <v>2991</v>
      </c>
      <c r="D1111" s="356" t="s">
        <v>227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">
      <c r="B1113" s="272">
        <v>3300</v>
      </c>
      <c r="C1113" s="358" t="s">
        <v>1992</v>
      </c>
      <c r="D1113" s="1469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">
      <c r="B1114" s="291"/>
      <c r="C1114" s="279">
        <v>3301</v>
      </c>
      <c r="D1114" s="359" t="s">
        <v>229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">
      <c r="B1115" s="291"/>
      <c r="C1115" s="293">
        <v>3302</v>
      </c>
      <c r="D1115" s="360" t="s">
        <v>705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">
      <c r="B1116" s="291"/>
      <c r="C1116" s="293">
        <v>3304</v>
      </c>
      <c r="D1116" s="360" t="s">
        <v>230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0.75">
      <c r="B1117" s="291"/>
      <c r="C1117" s="285">
        <v>3306</v>
      </c>
      <c r="D1117" s="361" t="s">
        <v>1647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">
      <c r="B1118" s="291"/>
      <c r="C1118" s="285">
        <v>3307</v>
      </c>
      <c r="D1118" s="361" t="s">
        <v>2005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">
      <c r="B1119" s="272">
        <v>3900</v>
      </c>
      <c r="C1119" s="1796" t="s">
        <v>231</v>
      </c>
      <c r="D1119" s="1797"/>
      <c r="E1119" s="310">
        <f t="shared" si="261"/>
        <v>0</v>
      </c>
      <c r="F1119" s="1459">
        <v>0</v>
      </c>
      <c r="G1119" s="1460">
        <v>0</v>
      </c>
      <c r="H1119" s="1461">
        <v>0</v>
      </c>
      <c r="I1119" s="1459">
        <v>0</v>
      </c>
      <c r="J1119" s="1460">
        <v>0</v>
      </c>
      <c r="K1119" s="1461">
        <v>0</v>
      </c>
      <c r="L1119" s="310">
        <f t="shared" si="262"/>
        <v>0</v>
      </c>
      <c r="M1119" s="12">
        <f t="shared" si="263"/>
      </c>
      <c r="N1119" s="13"/>
    </row>
    <row r="1120" spans="2:14" ht="15">
      <c r="B1120" s="272">
        <v>4000</v>
      </c>
      <c r="C1120" s="1796" t="s">
        <v>232</v>
      </c>
      <c r="D1120" s="1797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">
      <c r="B1121" s="272">
        <v>4100</v>
      </c>
      <c r="C1121" s="1796" t="s">
        <v>233</v>
      </c>
      <c r="D1121" s="1797"/>
      <c r="E1121" s="310">
        <f t="shared" si="261"/>
        <v>0</v>
      </c>
      <c r="F1121" s="1460">
        <v>0</v>
      </c>
      <c r="G1121" s="1460">
        <v>0</v>
      </c>
      <c r="H1121" s="1461">
        <v>0</v>
      </c>
      <c r="I1121" s="1652">
        <v>0</v>
      </c>
      <c r="J1121" s="1460">
        <v>0</v>
      </c>
      <c r="K1121" s="1460">
        <v>0</v>
      </c>
      <c r="L1121" s="310">
        <f t="shared" si="262"/>
        <v>0</v>
      </c>
      <c r="M1121" s="12">
        <f t="shared" si="263"/>
      </c>
      <c r="N1121" s="13"/>
    </row>
    <row r="1122" spans="2:14" ht="15">
      <c r="B1122" s="272">
        <v>4200</v>
      </c>
      <c r="C1122" s="1796" t="s">
        <v>234</v>
      </c>
      <c r="D1122" s="1797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">
      <c r="B1123" s="362"/>
      <c r="C1123" s="279">
        <v>4201</v>
      </c>
      <c r="D1123" s="280" t="s">
        <v>235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">
      <c r="B1129" s="272">
        <v>4300</v>
      </c>
      <c r="C1129" s="1796" t="s">
        <v>1651</v>
      </c>
      <c r="D1129" s="1797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">
      <c r="B1130" s="362"/>
      <c r="C1130" s="279">
        <v>4301</v>
      </c>
      <c r="D1130" s="311" t="s">
        <v>241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">
      <c r="B1133" s="272">
        <v>4400</v>
      </c>
      <c r="C1133" s="1796" t="s">
        <v>1648</v>
      </c>
      <c r="D1133" s="1797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">
      <c r="B1134" s="272">
        <v>4500</v>
      </c>
      <c r="C1134" s="1796" t="s">
        <v>1649</v>
      </c>
      <c r="D1134" s="1797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">
      <c r="B1135" s="272">
        <v>4600</v>
      </c>
      <c r="C1135" s="1798" t="s">
        <v>244</v>
      </c>
      <c r="D1135" s="1799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">
      <c r="B1136" s="272">
        <v>4900</v>
      </c>
      <c r="C1136" s="1796" t="s">
        <v>270</v>
      </c>
      <c r="D1136" s="1797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">
      <c r="B1139" s="365">
        <v>5100</v>
      </c>
      <c r="C1139" s="1794" t="s">
        <v>245</v>
      </c>
      <c r="D1139" s="1795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">
      <c r="B1140" s="365">
        <v>5200</v>
      </c>
      <c r="C1140" s="1794" t="s">
        <v>246</v>
      </c>
      <c r="D1140" s="1795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">
      <c r="B1141" s="366"/>
      <c r="C1141" s="367">
        <v>5201</v>
      </c>
      <c r="D1141" s="368" t="s">
        <v>247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">
      <c r="B1143" s="366"/>
      <c r="C1143" s="369">
        <v>5203</v>
      </c>
      <c r="D1143" s="370" t="s">
        <v>612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">
      <c r="B1144" s="366"/>
      <c r="C1144" s="369">
        <v>5204</v>
      </c>
      <c r="D1144" s="370" t="s">
        <v>613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">
      <c r="B1145" s="366"/>
      <c r="C1145" s="369">
        <v>5205</v>
      </c>
      <c r="D1145" s="370" t="s">
        <v>614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">
      <c r="B1146" s="366"/>
      <c r="C1146" s="369">
        <v>5206</v>
      </c>
      <c r="D1146" s="370" t="s">
        <v>615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">
      <c r="B1147" s="366"/>
      <c r="C1147" s="371">
        <v>5219</v>
      </c>
      <c r="D1147" s="372" t="s">
        <v>616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">
      <c r="B1148" s="365">
        <v>5300</v>
      </c>
      <c r="C1148" s="1794" t="s">
        <v>617</v>
      </c>
      <c r="D1148" s="1795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">
      <c r="B1150" s="366"/>
      <c r="C1150" s="371">
        <v>5309</v>
      </c>
      <c r="D1150" s="372" t="s">
        <v>618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">
      <c r="B1151" s="365">
        <v>5400</v>
      </c>
      <c r="C1151" s="1794" t="s">
        <v>675</v>
      </c>
      <c r="D1151" s="1795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">
      <c r="B1152" s="272">
        <v>5500</v>
      </c>
      <c r="C1152" s="1796" t="s">
        <v>676</v>
      </c>
      <c r="D1152" s="1797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">
      <c r="B1153" s="362"/>
      <c r="C1153" s="279">
        <v>5501</v>
      </c>
      <c r="D1153" s="311" t="s">
        <v>677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">
      <c r="B1154" s="362"/>
      <c r="C1154" s="293">
        <v>5502</v>
      </c>
      <c r="D1154" s="294" t="s">
        <v>678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">
      <c r="B1155" s="362"/>
      <c r="C1155" s="293">
        <v>5503</v>
      </c>
      <c r="D1155" s="363" t="s">
        <v>679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">
      <c r="B1156" s="362"/>
      <c r="C1156" s="285">
        <v>5504</v>
      </c>
      <c r="D1156" s="339" t="s">
        <v>680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">
      <c r="B1157" s="365">
        <v>5700</v>
      </c>
      <c r="C1157" s="1789" t="s">
        <v>903</v>
      </c>
      <c r="D1157" s="1790"/>
      <c r="E1157" s="310">
        <f>SUM(E1158:E1160)</f>
        <v>0</v>
      </c>
      <c r="F1157" s="1459">
        <v>0</v>
      </c>
      <c r="G1157" s="1459">
        <v>0</v>
      </c>
      <c r="H1157" s="1459">
        <v>0</v>
      </c>
      <c r="I1157" s="1459">
        <v>0</v>
      </c>
      <c r="J1157" s="1459">
        <v>0</v>
      </c>
      <c r="K1157" s="1459">
        <v>0</v>
      </c>
      <c r="L1157" s="310">
        <f>SUM(L1158:L1160)</f>
        <v>0</v>
      </c>
      <c r="M1157" s="12">
        <f t="shared" si="274"/>
      </c>
      <c r="N1157" s="13"/>
    </row>
    <row r="1158" spans="2:14" ht="15">
      <c r="B1158" s="366"/>
      <c r="C1158" s="367">
        <v>5701</v>
      </c>
      <c r="D1158" s="368" t="s">
        <v>681</v>
      </c>
      <c r="E1158" s="281">
        <f>F1158+G1158+H1158</f>
        <v>0</v>
      </c>
      <c r="F1158" s="1460">
        <v>0</v>
      </c>
      <c r="G1158" s="1460">
        <v>0</v>
      </c>
      <c r="H1158" s="1461">
        <v>0</v>
      </c>
      <c r="I1158" s="1652">
        <v>0</v>
      </c>
      <c r="J1158" s="1460">
        <v>0</v>
      </c>
      <c r="K1158" s="1460">
        <v>0</v>
      </c>
      <c r="L1158" s="281">
        <f>I1158+J1158+K1158</f>
        <v>0</v>
      </c>
      <c r="M1158" s="12">
        <f t="shared" si="274"/>
      </c>
      <c r="N1158" s="13"/>
    </row>
    <row r="1159" spans="2:14" ht="15">
      <c r="B1159" s="366"/>
      <c r="C1159" s="373">
        <v>5702</v>
      </c>
      <c r="D1159" s="374" t="s">
        <v>682</v>
      </c>
      <c r="E1159" s="314">
        <f>F1159+G1159+H1159</f>
        <v>0</v>
      </c>
      <c r="F1159" s="1460">
        <v>0</v>
      </c>
      <c r="G1159" s="1460">
        <v>0</v>
      </c>
      <c r="H1159" s="1461">
        <v>0</v>
      </c>
      <c r="I1159" s="1652">
        <v>0</v>
      </c>
      <c r="J1159" s="1460">
        <v>0</v>
      </c>
      <c r="K1159" s="1460">
        <v>0</v>
      </c>
      <c r="L1159" s="314">
        <f>I1159+J1159+K1159</f>
        <v>0</v>
      </c>
      <c r="M1159" s="12">
        <f t="shared" si="274"/>
      </c>
      <c r="N1159" s="13"/>
    </row>
    <row r="1160" spans="2:14" ht="15">
      <c r="B1160" s="292"/>
      <c r="C1160" s="375">
        <v>4071</v>
      </c>
      <c r="D1160" s="376" t="s">
        <v>683</v>
      </c>
      <c r="E1160" s="377">
        <f>F1160+G1160+H1160</f>
        <v>0</v>
      </c>
      <c r="F1160" s="1460">
        <v>0</v>
      </c>
      <c r="G1160" s="1460">
        <v>0</v>
      </c>
      <c r="H1160" s="1461">
        <v>0</v>
      </c>
      <c r="I1160" s="1652">
        <v>0</v>
      </c>
      <c r="J1160" s="1460">
        <v>0</v>
      </c>
      <c r="K1160" s="1460">
        <v>0</v>
      </c>
      <c r="L1160" s="377">
        <f>I1160+J1160+K1160</f>
        <v>0</v>
      </c>
      <c r="M1160" s="12">
        <f t="shared" si="274"/>
      </c>
      <c r="N1160" s="13"/>
    </row>
    <row r="1161" spans="2:14" ht="15">
      <c r="B1161" s="571"/>
      <c r="C1161" s="1791" t="s">
        <v>684</v>
      </c>
      <c r="D1161" s="1792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">
      <c r="B1162" s="381">
        <v>98</v>
      </c>
      <c r="C1162" s="1791" t="s">
        <v>684</v>
      </c>
      <c r="D1162" s="1792"/>
      <c r="E1162" s="382">
        <f>F1162+G1162+H1162</f>
        <v>0</v>
      </c>
      <c r="F1162" s="1418"/>
      <c r="G1162" s="1419"/>
      <c r="H1162" s="1420"/>
      <c r="I1162" s="1449">
        <v>0</v>
      </c>
      <c r="J1162" s="1450">
        <v>0</v>
      </c>
      <c r="K1162" s="1451">
        <v>0</v>
      </c>
      <c r="L1162" s="382">
        <f>I1162+J1162+K1162</f>
        <v>0</v>
      </c>
      <c r="M1162" s="12">
        <f t="shared" si="274"/>
      </c>
      <c r="N1162" s="13"/>
    </row>
    <row r="1163" spans="2:14" ht="1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">
      <c r="B1166" s="1452"/>
      <c r="C1166" s="393" t="s">
        <v>730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5276</v>
      </c>
      <c r="F1166" s="396">
        <f t="shared" si="277"/>
        <v>5276</v>
      </c>
      <c r="G1166" s="397">
        <f t="shared" si="277"/>
        <v>0</v>
      </c>
      <c r="H1166" s="398">
        <f t="shared" si="277"/>
        <v>0</v>
      </c>
      <c r="I1166" s="396">
        <f t="shared" si="277"/>
        <v>5276</v>
      </c>
      <c r="J1166" s="397">
        <f t="shared" si="277"/>
        <v>0</v>
      </c>
      <c r="K1166" s="398">
        <f t="shared" si="277"/>
        <v>0</v>
      </c>
      <c r="L1166" s="395">
        <f t="shared" si="277"/>
        <v>5276</v>
      </c>
      <c r="M1166" s="12">
        <f t="shared" si="274"/>
        <v>1</v>
      </c>
      <c r="N1166" s="73" t="str">
        <f>LEFT(C1048,1)</f>
        <v>5</v>
      </c>
    </row>
    <row r="1167" spans="2:13" ht="1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  <row r="1171" spans="2:13" ht="15">
      <c r="B1171" s="6"/>
      <c r="C1171" s="6"/>
      <c r="D1171" s="517"/>
      <c r="E1171" s="38"/>
      <c r="F1171" s="38"/>
      <c r="G1171" s="38"/>
      <c r="H1171" s="38"/>
      <c r="I1171" s="38"/>
      <c r="J1171" s="38"/>
      <c r="K1171" s="38"/>
      <c r="L1171" s="38"/>
      <c r="M1171" s="7">
        <f>(IF($E1304&lt;&gt;0,$M$2,IF($L1304&lt;&gt;0,$M$2,"")))</f>
        <v>1</v>
      </c>
    </row>
    <row r="1172" spans="2:13" ht="15">
      <c r="B1172" s="6"/>
      <c r="C1172" s="1354"/>
      <c r="D1172" s="1355"/>
      <c r="E1172" s="38"/>
      <c r="F1172" s="38"/>
      <c r="G1172" s="38"/>
      <c r="H1172" s="38"/>
      <c r="I1172" s="38"/>
      <c r="J1172" s="38"/>
      <c r="K1172" s="38"/>
      <c r="L1172" s="38"/>
      <c r="M1172" s="7">
        <f>(IF($E1304&lt;&gt;0,$M$2,IF($L1304&lt;&gt;0,$M$2,"")))</f>
        <v>1</v>
      </c>
    </row>
    <row r="1173" spans="2:13" ht="15">
      <c r="B1173" s="1781" t="str">
        <f>$B$7</f>
        <v>ОТЧЕТНИ ДАННИ ПО ЕБК ЗА ИЗПЪЛНЕНИЕТО НА БЮДЖЕТА</v>
      </c>
      <c r="C1173" s="1782"/>
      <c r="D1173" s="1782"/>
      <c r="E1173" s="242"/>
      <c r="F1173" s="242"/>
      <c r="G1173" s="237"/>
      <c r="H1173" s="237"/>
      <c r="I1173" s="237"/>
      <c r="J1173" s="237"/>
      <c r="K1173" s="237"/>
      <c r="L1173" s="237"/>
      <c r="M1173" s="7">
        <f>(IF($E1304&lt;&gt;0,$M$2,IF($L1304&lt;&gt;0,$M$2,"")))</f>
        <v>1</v>
      </c>
    </row>
    <row r="1174" spans="2:13" ht="15">
      <c r="B1174" s="228"/>
      <c r="C1174" s="391"/>
      <c r="D1174" s="400"/>
      <c r="E1174" s="406" t="s">
        <v>461</v>
      </c>
      <c r="F1174" s="406" t="s">
        <v>824</v>
      </c>
      <c r="G1174" s="237"/>
      <c r="H1174" s="1351" t="s">
        <v>1241</v>
      </c>
      <c r="I1174" s="1352"/>
      <c r="J1174" s="1353"/>
      <c r="K1174" s="237"/>
      <c r="L1174" s="237"/>
      <c r="M1174" s="7">
        <f>(IF($E1304&lt;&gt;0,$M$2,IF($L1304&lt;&gt;0,$M$2,"")))</f>
        <v>1</v>
      </c>
    </row>
    <row r="1175" spans="2:13" ht="17.25">
      <c r="B1175" s="1773" t="str">
        <f>$B$9</f>
        <v>ОУ П.К.ЯВОРОВ</v>
      </c>
      <c r="C1175" s="1774"/>
      <c r="D1175" s="1775"/>
      <c r="E1175" s="115">
        <f>$E$9</f>
        <v>44562</v>
      </c>
      <c r="F1175" s="226">
        <f>$F$9</f>
        <v>44926</v>
      </c>
      <c r="G1175" s="237"/>
      <c r="H1175" s="237"/>
      <c r="I1175" s="237"/>
      <c r="J1175" s="237"/>
      <c r="K1175" s="237"/>
      <c r="L1175" s="237"/>
      <c r="M1175" s="7">
        <f>(IF($E1304&lt;&gt;0,$M$2,IF($L1304&lt;&gt;0,$M$2,"")))</f>
        <v>1</v>
      </c>
    </row>
    <row r="1176" spans="2:13" ht="15">
      <c r="B1176" s="227" t="str">
        <f>$B$10</f>
        <v>(наименование на разпоредителя с бюджет)</v>
      </c>
      <c r="C1176" s="228"/>
      <c r="D1176" s="229"/>
      <c r="E1176" s="237"/>
      <c r="F1176" s="237"/>
      <c r="G1176" s="237"/>
      <c r="H1176" s="237"/>
      <c r="I1176" s="237"/>
      <c r="J1176" s="237"/>
      <c r="K1176" s="237"/>
      <c r="L1176" s="237"/>
      <c r="M1176" s="7">
        <f>(IF($E1304&lt;&gt;0,$M$2,IF($L1304&lt;&gt;0,$M$2,"")))</f>
        <v>1</v>
      </c>
    </row>
    <row r="1177" spans="2:13" ht="15">
      <c r="B1177" s="227"/>
      <c r="C1177" s="228"/>
      <c r="D1177" s="229"/>
      <c r="E1177" s="237"/>
      <c r="F1177" s="237"/>
      <c r="G1177" s="237"/>
      <c r="H1177" s="237"/>
      <c r="I1177" s="237"/>
      <c r="J1177" s="237"/>
      <c r="K1177" s="237"/>
      <c r="L1177" s="237"/>
      <c r="M1177" s="7">
        <f>(IF($E1304&lt;&gt;0,$M$2,IF($L1304&lt;&gt;0,$M$2,"")))</f>
        <v>1</v>
      </c>
    </row>
    <row r="1178" spans="2:13" ht="17.25">
      <c r="B1178" s="1841" t="str">
        <f>$B$12</f>
        <v>Бургас </v>
      </c>
      <c r="C1178" s="1842"/>
      <c r="D1178" s="1843"/>
      <c r="E1178" s="410" t="s">
        <v>879</v>
      </c>
      <c r="F1178" s="1349" t="str">
        <f>$F$12</f>
        <v>5202</v>
      </c>
      <c r="G1178" s="237"/>
      <c r="H1178" s="237"/>
      <c r="I1178" s="237"/>
      <c r="J1178" s="237"/>
      <c r="K1178" s="237"/>
      <c r="L1178" s="237"/>
      <c r="M1178" s="7">
        <f>(IF($E1304&lt;&gt;0,$M$2,IF($L1304&lt;&gt;0,$M$2,"")))</f>
        <v>1</v>
      </c>
    </row>
    <row r="1179" spans="2:13" ht="15">
      <c r="B1179" s="233" t="str">
        <f>$B$13</f>
        <v>(наименование на първостепенния разпоредител с бюджет)</v>
      </c>
      <c r="C1179" s="228"/>
      <c r="D1179" s="229"/>
      <c r="E1179" s="1350"/>
      <c r="F1179" s="242"/>
      <c r="G1179" s="237"/>
      <c r="H1179" s="237"/>
      <c r="I1179" s="237"/>
      <c r="J1179" s="237"/>
      <c r="K1179" s="237"/>
      <c r="L1179" s="237"/>
      <c r="M1179" s="7">
        <f>(IF($E1304&lt;&gt;0,$M$2,IF($L1304&lt;&gt;0,$M$2,"")))</f>
        <v>1</v>
      </c>
    </row>
    <row r="1180" spans="2:13" ht="17.25">
      <c r="B1180" s="236"/>
      <c r="C1180" s="237"/>
      <c r="D1180" s="124" t="s">
        <v>880</v>
      </c>
      <c r="E1180" s="238">
        <f>$E$15</f>
        <v>0</v>
      </c>
      <c r="F1180" s="414" t="str">
        <f>$F$15</f>
        <v>БЮДЖЕТ</v>
      </c>
      <c r="G1180" s="218"/>
      <c r="H1180" s="218"/>
      <c r="I1180" s="218"/>
      <c r="J1180" s="218"/>
      <c r="K1180" s="218"/>
      <c r="L1180" s="218"/>
      <c r="M1180" s="7">
        <f>(IF($E1304&lt;&gt;0,$M$2,IF($L1304&lt;&gt;0,$M$2,"")))</f>
        <v>1</v>
      </c>
    </row>
    <row r="1181" spans="2:13" ht="15">
      <c r="B1181" s="228"/>
      <c r="C1181" s="391"/>
      <c r="D1181" s="400"/>
      <c r="E1181" s="237"/>
      <c r="F1181" s="409"/>
      <c r="G1181" s="409"/>
      <c r="H1181" s="409"/>
      <c r="I1181" s="409"/>
      <c r="J1181" s="409"/>
      <c r="K1181" s="409"/>
      <c r="L1181" s="1366" t="s">
        <v>462</v>
      </c>
      <c r="M1181" s="7">
        <f>(IF($E1304&lt;&gt;0,$M$2,IF($L1304&lt;&gt;0,$M$2,"")))</f>
        <v>1</v>
      </c>
    </row>
    <row r="1182" spans="2:13" ht="17.25">
      <c r="B1182" s="247"/>
      <c r="C1182" s="248"/>
      <c r="D1182" s="249" t="s">
        <v>702</v>
      </c>
      <c r="E1182" s="1817" t="str">
        <f>CONCATENATE("Уточнен план ",$C$3)</f>
        <v>Уточнен план 2022</v>
      </c>
      <c r="F1182" s="1818"/>
      <c r="G1182" s="1818"/>
      <c r="H1182" s="1819"/>
      <c r="I1182" s="1826" t="str">
        <f>CONCATENATE("Отчет ",$C$3)</f>
        <v>Отчет 2022</v>
      </c>
      <c r="J1182" s="1827"/>
      <c r="K1182" s="1827"/>
      <c r="L1182" s="1828"/>
      <c r="M1182" s="7">
        <f>(IF($E1304&lt;&gt;0,$M$2,IF($L1304&lt;&gt;0,$M$2,"")))</f>
        <v>1</v>
      </c>
    </row>
    <row r="1183" spans="2:13" ht="45">
      <c r="B1183" s="250" t="s">
        <v>62</v>
      </c>
      <c r="C1183" s="251" t="s">
        <v>463</v>
      </c>
      <c r="D1183" s="252" t="s">
        <v>703</v>
      </c>
      <c r="E1183" s="1392" t="str">
        <f>$E$20</f>
        <v>Уточнен план                Общо</v>
      </c>
      <c r="F1183" s="1396" t="str">
        <f>$F$20</f>
        <v>държавни дейности</v>
      </c>
      <c r="G1183" s="1397" t="str">
        <f>$G$20</f>
        <v>местни дейности</v>
      </c>
      <c r="H1183" s="1398" t="str">
        <f>$H$20</f>
        <v>дофинансиране</v>
      </c>
      <c r="I1183" s="253" t="str">
        <f>$I$20</f>
        <v>държавни дейности -ОТЧЕТ</v>
      </c>
      <c r="J1183" s="254" t="str">
        <f>$J$20</f>
        <v>местни дейности - ОТЧЕТ</v>
      </c>
      <c r="K1183" s="255" t="str">
        <f>$K$20</f>
        <v>дофинансиране - ОТЧЕТ</v>
      </c>
      <c r="L1183" s="1616" t="str">
        <f>$L$20</f>
        <v>ОТЧЕТ                                    ОБЩО</v>
      </c>
      <c r="M1183" s="7">
        <f>(IF($E1304&lt;&gt;0,$M$2,IF($L1304&lt;&gt;0,$M$2,"")))</f>
        <v>1</v>
      </c>
    </row>
    <row r="1184" spans="2:13" ht="18">
      <c r="B1184" s="258"/>
      <c r="C1184" s="259"/>
      <c r="D1184" s="260" t="s">
        <v>732</v>
      </c>
      <c r="E1184" s="1443" t="str">
        <f>$E$21</f>
        <v>(1)</v>
      </c>
      <c r="F1184" s="143" t="str">
        <f>$F$21</f>
        <v>(2)</v>
      </c>
      <c r="G1184" s="144" t="str">
        <f>$G$21</f>
        <v>(3)</v>
      </c>
      <c r="H1184" s="145" t="str">
        <f>$H$21</f>
        <v>(4)</v>
      </c>
      <c r="I1184" s="261" t="str">
        <f>$I$21</f>
        <v>(5)</v>
      </c>
      <c r="J1184" s="262" t="str">
        <f>$J$21</f>
        <v>(6)</v>
      </c>
      <c r="K1184" s="263" t="str">
        <f>$K$21</f>
        <v>(7)</v>
      </c>
      <c r="L1184" s="264" t="str">
        <f>$L$21</f>
        <v>(8)</v>
      </c>
      <c r="M1184" s="7">
        <f>(IF($E1304&lt;&gt;0,$M$2,IF($L1304&lt;&gt;0,$M$2,"")))</f>
        <v>1</v>
      </c>
    </row>
    <row r="1185" spans="2:13" ht="15">
      <c r="B1185" s="1440"/>
      <c r="C1185" s="1583" t="e">
        <f>VLOOKUP(D1185,OP_LIST2,2,FALSE)</f>
        <v>#N/A</v>
      </c>
      <c r="D1185" s="1446"/>
      <c r="E1185" s="389"/>
      <c r="F1185" s="1430"/>
      <c r="G1185" s="1431"/>
      <c r="H1185" s="1432"/>
      <c r="I1185" s="1430"/>
      <c r="J1185" s="1431"/>
      <c r="K1185" s="1432"/>
      <c r="L1185" s="1429"/>
      <c r="M1185" s="7">
        <f>(IF($E1304&lt;&gt;0,$M$2,IF($L1304&lt;&gt;0,$M$2,"")))</f>
        <v>1</v>
      </c>
    </row>
    <row r="1186" spans="2:13" ht="15">
      <c r="B1186" s="1654" t="s">
        <v>2012</v>
      </c>
      <c r="C1186" s="1447">
        <f>VLOOKUP(D1187,EBK_DEIN2,2,FALSE)</f>
        <v>7713</v>
      </c>
      <c r="D1186" s="1446" t="s">
        <v>781</v>
      </c>
      <c r="E1186" s="389"/>
      <c r="F1186" s="1433"/>
      <c r="G1186" s="1434"/>
      <c r="H1186" s="1435"/>
      <c r="I1186" s="1433"/>
      <c r="J1186" s="1434"/>
      <c r="K1186" s="1435"/>
      <c r="L1186" s="1429"/>
      <c r="M1186" s="7">
        <f>(IF($E1304&lt;&gt;0,$M$2,IF($L1304&lt;&gt;0,$M$2,"")))</f>
        <v>1</v>
      </c>
    </row>
    <row r="1187" spans="2:13" ht="15">
      <c r="B1187" s="1439"/>
      <c r="C1187" s="1572">
        <f>+C1186</f>
        <v>7713</v>
      </c>
      <c r="D1187" s="1441" t="s">
        <v>488</v>
      </c>
      <c r="E1187" s="389"/>
      <c r="F1187" s="1433"/>
      <c r="G1187" s="1434"/>
      <c r="H1187" s="1435"/>
      <c r="I1187" s="1433"/>
      <c r="J1187" s="1434"/>
      <c r="K1187" s="1435"/>
      <c r="L1187" s="1429"/>
      <c r="M1187" s="7">
        <f>(IF($E1304&lt;&gt;0,$M$2,IF($L1304&lt;&gt;0,$M$2,"")))</f>
        <v>1</v>
      </c>
    </row>
    <row r="1188" spans="2:13" ht="15">
      <c r="B1188" s="1444"/>
      <c r="C1188" s="1442"/>
      <c r="D1188" s="1445" t="s">
        <v>704</v>
      </c>
      <c r="E1188" s="389"/>
      <c r="F1188" s="1436"/>
      <c r="G1188" s="1437"/>
      <c r="H1188" s="1438"/>
      <c r="I1188" s="1436"/>
      <c r="J1188" s="1437"/>
      <c r="K1188" s="1438"/>
      <c r="L1188" s="1429"/>
      <c r="M1188" s="7">
        <f>(IF($E1304&lt;&gt;0,$M$2,IF($L1304&lt;&gt;0,$M$2,"")))</f>
        <v>1</v>
      </c>
    </row>
    <row r="1189" spans="2:14" ht="15">
      <c r="B1189" s="272">
        <v>100</v>
      </c>
      <c r="C1189" s="1806" t="s">
        <v>733</v>
      </c>
      <c r="D1189" s="1807"/>
      <c r="E1189" s="273">
        <f aca="true" t="shared" si="278" ref="E1189:L1189">SUM(E1190:E1191)</f>
        <v>0</v>
      </c>
      <c r="F1189" s="274">
        <f t="shared" si="278"/>
        <v>0</v>
      </c>
      <c r="G1189" s="275">
        <f t="shared" si="278"/>
        <v>0</v>
      </c>
      <c r="H1189" s="276">
        <f t="shared" si="278"/>
        <v>0</v>
      </c>
      <c r="I1189" s="274">
        <f t="shared" si="278"/>
        <v>0</v>
      </c>
      <c r="J1189" s="275">
        <f t="shared" si="278"/>
        <v>0</v>
      </c>
      <c r="K1189" s="276">
        <f t="shared" si="278"/>
        <v>0</v>
      </c>
      <c r="L1189" s="273">
        <f t="shared" si="278"/>
        <v>0</v>
      </c>
      <c r="M1189" s="12">
        <f aca="true" t="shared" si="279" ref="M1189:M1220">(IF($E1189&lt;&gt;0,$M$2,IF($L1189&lt;&gt;0,$M$2,"")))</f>
      </c>
      <c r="N1189" s="13"/>
    </row>
    <row r="1190" spans="2:14" ht="15">
      <c r="B1190" s="278"/>
      <c r="C1190" s="279">
        <v>101</v>
      </c>
      <c r="D1190" s="280" t="s">
        <v>734</v>
      </c>
      <c r="E1190" s="281">
        <f>F1190+G1190+H1190</f>
        <v>0</v>
      </c>
      <c r="F1190" s="152"/>
      <c r="G1190" s="153"/>
      <c r="H1190" s="1407"/>
      <c r="I1190" s="152"/>
      <c r="J1190" s="153"/>
      <c r="K1190" s="1407"/>
      <c r="L1190" s="281">
        <f>I1190+J1190+K1190</f>
        <v>0</v>
      </c>
      <c r="M1190" s="12">
        <f t="shared" si="279"/>
      </c>
      <c r="N1190" s="13"/>
    </row>
    <row r="1191" spans="2:14" ht="15">
      <c r="B1191" s="278"/>
      <c r="C1191" s="285">
        <v>102</v>
      </c>
      <c r="D1191" s="286" t="s">
        <v>735</v>
      </c>
      <c r="E1191" s="287">
        <f>F1191+G1191+H1191</f>
        <v>0</v>
      </c>
      <c r="F1191" s="173"/>
      <c r="G1191" s="174"/>
      <c r="H1191" s="1410"/>
      <c r="I1191" s="173"/>
      <c r="J1191" s="174"/>
      <c r="K1191" s="1410"/>
      <c r="L1191" s="287">
        <f>I1191+J1191+K1191</f>
        <v>0</v>
      </c>
      <c r="M1191" s="12">
        <f t="shared" si="279"/>
      </c>
      <c r="N1191" s="13"/>
    </row>
    <row r="1192" spans="2:14" ht="15">
      <c r="B1192" s="272">
        <v>200</v>
      </c>
      <c r="C1192" s="1802" t="s">
        <v>736</v>
      </c>
      <c r="D1192" s="1803"/>
      <c r="E1192" s="273">
        <f aca="true" t="shared" si="280" ref="E1192:L1192">SUM(E1193:E1197)</f>
        <v>0</v>
      </c>
      <c r="F1192" s="274">
        <f t="shared" si="280"/>
        <v>0</v>
      </c>
      <c r="G1192" s="275">
        <f t="shared" si="280"/>
        <v>0</v>
      </c>
      <c r="H1192" s="276">
        <f t="shared" si="280"/>
        <v>0</v>
      </c>
      <c r="I1192" s="274">
        <f t="shared" si="280"/>
        <v>0</v>
      </c>
      <c r="J1192" s="275">
        <f t="shared" si="280"/>
        <v>0</v>
      </c>
      <c r="K1192" s="276">
        <f t="shared" si="280"/>
        <v>0</v>
      </c>
      <c r="L1192" s="273">
        <f t="shared" si="280"/>
        <v>0</v>
      </c>
      <c r="M1192" s="12">
        <f t="shared" si="279"/>
      </c>
      <c r="N1192" s="13"/>
    </row>
    <row r="1193" spans="2:14" ht="15">
      <c r="B1193" s="291"/>
      <c r="C1193" s="279">
        <v>201</v>
      </c>
      <c r="D1193" s="280" t="s">
        <v>737</v>
      </c>
      <c r="E1193" s="281">
        <f>F1193+G1193+H1193</f>
        <v>0</v>
      </c>
      <c r="F1193" s="152"/>
      <c r="G1193" s="153"/>
      <c r="H1193" s="1407"/>
      <c r="I1193" s="152"/>
      <c r="J1193" s="153"/>
      <c r="K1193" s="1407"/>
      <c r="L1193" s="281">
        <f>I1193+J1193+K1193</f>
        <v>0</v>
      </c>
      <c r="M1193" s="12">
        <f t="shared" si="279"/>
      </c>
      <c r="N1193" s="13"/>
    </row>
    <row r="1194" spans="2:14" ht="15">
      <c r="B1194" s="292"/>
      <c r="C1194" s="293">
        <v>202</v>
      </c>
      <c r="D1194" s="294" t="s">
        <v>738</v>
      </c>
      <c r="E1194" s="295">
        <f>F1194+G1194+H1194</f>
        <v>0</v>
      </c>
      <c r="F1194" s="158"/>
      <c r="G1194" s="159"/>
      <c r="H1194" s="1409"/>
      <c r="I1194" s="158"/>
      <c r="J1194" s="159"/>
      <c r="K1194" s="1409"/>
      <c r="L1194" s="295">
        <f>I1194+J1194+K1194</f>
        <v>0</v>
      </c>
      <c r="M1194" s="12">
        <f t="shared" si="279"/>
      </c>
      <c r="N1194" s="13"/>
    </row>
    <row r="1195" spans="2:14" ht="15">
      <c r="B1195" s="299"/>
      <c r="C1195" s="293">
        <v>205</v>
      </c>
      <c r="D1195" s="294" t="s">
        <v>589</v>
      </c>
      <c r="E1195" s="295">
        <f>F1195+G1195+H1195</f>
        <v>0</v>
      </c>
      <c r="F1195" s="158"/>
      <c r="G1195" s="159"/>
      <c r="H1195" s="1409"/>
      <c r="I1195" s="158"/>
      <c r="J1195" s="159"/>
      <c r="K1195" s="1409"/>
      <c r="L1195" s="295">
        <f>I1195+J1195+K1195</f>
        <v>0</v>
      </c>
      <c r="M1195" s="12">
        <f t="shared" si="279"/>
      </c>
      <c r="N1195" s="13"/>
    </row>
    <row r="1196" spans="2:14" ht="15">
      <c r="B1196" s="299"/>
      <c r="C1196" s="293">
        <v>208</v>
      </c>
      <c r="D1196" s="300" t="s">
        <v>590</v>
      </c>
      <c r="E1196" s="295">
        <f>F1196+G1196+H1196</f>
        <v>0</v>
      </c>
      <c r="F1196" s="158"/>
      <c r="G1196" s="159"/>
      <c r="H1196" s="1409"/>
      <c r="I1196" s="158"/>
      <c r="J1196" s="159"/>
      <c r="K1196" s="1409"/>
      <c r="L1196" s="295">
        <f>I1196+J1196+K1196</f>
        <v>0</v>
      </c>
      <c r="M1196" s="12">
        <f t="shared" si="279"/>
      </c>
      <c r="N1196" s="13"/>
    </row>
    <row r="1197" spans="2:14" ht="15">
      <c r="B1197" s="291"/>
      <c r="C1197" s="285">
        <v>209</v>
      </c>
      <c r="D1197" s="301" t="s">
        <v>591</v>
      </c>
      <c r="E1197" s="287">
        <f>F1197+G1197+H1197</f>
        <v>0</v>
      </c>
      <c r="F1197" s="173"/>
      <c r="G1197" s="174"/>
      <c r="H1197" s="1410"/>
      <c r="I1197" s="173"/>
      <c r="J1197" s="174"/>
      <c r="K1197" s="1410"/>
      <c r="L1197" s="287">
        <f>I1197+J1197+K1197</f>
        <v>0</v>
      </c>
      <c r="M1197" s="12">
        <f t="shared" si="279"/>
      </c>
      <c r="N1197" s="13"/>
    </row>
    <row r="1198" spans="2:14" ht="15">
      <c r="B1198" s="272">
        <v>500</v>
      </c>
      <c r="C1198" s="1804" t="s">
        <v>192</v>
      </c>
      <c r="D1198" s="1805"/>
      <c r="E1198" s="273">
        <f aca="true" t="shared" si="281" ref="E1198:L1198">SUM(E1199:E1205)</f>
        <v>0</v>
      </c>
      <c r="F1198" s="274">
        <f t="shared" si="281"/>
        <v>0</v>
      </c>
      <c r="G1198" s="275">
        <f t="shared" si="281"/>
        <v>0</v>
      </c>
      <c r="H1198" s="276">
        <f t="shared" si="281"/>
        <v>0</v>
      </c>
      <c r="I1198" s="274">
        <f t="shared" si="281"/>
        <v>0</v>
      </c>
      <c r="J1198" s="275">
        <f t="shared" si="281"/>
        <v>0</v>
      </c>
      <c r="K1198" s="276">
        <f t="shared" si="281"/>
        <v>0</v>
      </c>
      <c r="L1198" s="273">
        <f t="shared" si="281"/>
        <v>0</v>
      </c>
      <c r="M1198" s="12">
        <f t="shared" si="279"/>
      </c>
      <c r="N1198" s="13"/>
    </row>
    <row r="1199" spans="2:14" ht="15">
      <c r="B1199" s="291"/>
      <c r="C1199" s="302">
        <v>551</v>
      </c>
      <c r="D1199" s="303" t="s">
        <v>193</v>
      </c>
      <c r="E1199" s="281">
        <f aca="true" t="shared" si="282" ref="E1199:E1206">F1199+G1199+H1199</f>
        <v>0</v>
      </c>
      <c r="F1199" s="152"/>
      <c r="G1199" s="153"/>
      <c r="H1199" s="1407"/>
      <c r="I1199" s="152"/>
      <c r="J1199" s="153"/>
      <c r="K1199" s="1407"/>
      <c r="L1199" s="281">
        <f aca="true" t="shared" si="283" ref="L1199:L1206">I1199+J1199+K1199</f>
        <v>0</v>
      </c>
      <c r="M1199" s="12">
        <f t="shared" si="279"/>
      </c>
      <c r="N1199" s="13"/>
    </row>
    <row r="1200" spans="2:14" ht="15">
      <c r="B1200" s="291"/>
      <c r="C1200" s="304">
        <v>552</v>
      </c>
      <c r="D1200" s="305" t="s">
        <v>898</v>
      </c>
      <c r="E1200" s="295">
        <f t="shared" si="282"/>
        <v>0</v>
      </c>
      <c r="F1200" s="158"/>
      <c r="G1200" s="159"/>
      <c r="H1200" s="1409"/>
      <c r="I1200" s="158"/>
      <c r="J1200" s="159"/>
      <c r="K1200" s="1409"/>
      <c r="L1200" s="295">
        <f t="shared" si="283"/>
        <v>0</v>
      </c>
      <c r="M1200" s="12">
        <f t="shared" si="279"/>
      </c>
      <c r="N1200" s="13"/>
    </row>
    <row r="1201" spans="2:14" ht="15">
      <c r="B1201" s="306"/>
      <c r="C1201" s="304">
        <v>558</v>
      </c>
      <c r="D1201" s="307" t="s">
        <v>860</v>
      </c>
      <c r="E1201" s="295">
        <f t="shared" si="282"/>
        <v>0</v>
      </c>
      <c r="F1201" s="484">
        <v>0</v>
      </c>
      <c r="G1201" s="485">
        <v>0</v>
      </c>
      <c r="H1201" s="160">
        <v>0</v>
      </c>
      <c r="I1201" s="484">
        <v>0</v>
      </c>
      <c r="J1201" s="485">
        <v>0</v>
      </c>
      <c r="K1201" s="160">
        <v>0</v>
      </c>
      <c r="L1201" s="295">
        <f t="shared" si="283"/>
        <v>0</v>
      </c>
      <c r="M1201" s="12">
        <f t="shared" si="279"/>
      </c>
      <c r="N1201" s="13"/>
    </row>
    <row r="1202" spans="2:14" ht="15">
      <c r="B1202" s="306"/>
      <c r="C1202" s="304">
        <v>560</v>
      </c>
      <c r="D1202" s="307" t="s">
        <v>194</v>
      </c>
      <c r="E1202" s="295">
        <f t="shared" si="282"/>
        <v>0</v>
      </c>
      <c r="F1202" s="158"/>
      <c r="G1202" s="159"/>
      <c r="H1202" s="1409"/>
      <c r="I1202" s="158"/>
      <c r="J1202" s="159"/>
      <c r="K1202" s="1409"/>
      <c r="L1202" s="295">
        <f t="shared" si="283"/>
        <v>0</v>
      </c>
      <c r="M1202" s="12">
        <f t="shared" si="279"/>
      </c>
      <c r="N1202" s="13"/>
    </row>
    <row r="1203" spans="2:14" ht="15">
      <c r="B1203" s="306"/>
      <c r="C1203" s="304">
        <v>580</v>
      </c>
      <c r="D1203" s="305" t="s">
        <v>195</v>
      </c>
      <c r="E1203" s="295">
        <f t="shared" si="282"/>
        <v>0</v>
      </c>
      <c r="F1203" s="158"/>
      <c r="G1203" s="159"/>
      <c r="H1203" s="1409"/>
      <c r="I1203" s="158"/>
      <c r="J1203" s="159"/>
      <c r="K1203" s="1409"/>
      <c r="L1203" s="295">
        <f t="shared" si="283"/>
        <v>0</v>
      </c>
      <c r="M1203" s="12">
        <f t="shared" si="279"/>
      </c>
      <c r="N1203" s="13"/>
    </row>
    <row r="1204" spans="2:14" ht="15">
      <c r="B1204" s="291"/>
      <c r="C1204" s="304">
        <v>588</v>
      </c>
      <c r="D1204" s="305" t="s">
        <v>862</v>
      </c>
      <c r="E1204" s="295">
        <f t="shared" si="282"/>
        <v>0</v>
      </c>
      <c r="F1204" s="484">
        <v>0</v>
      </c>
      <c r="G1204" s="485">
        <v>0</v>
      </c>
      <c r="H1204" s="160">
        <v>0</v>
      </c>
      <c r="I1204" s="484">
        <v>0</v>
      </c>
      <c r="J1204" s="485">
        <v>0</v>
      </c>
      <c r="K1204" s="160">
        <v>0</v>
      </c>
      <c r="L1204" s="295">
        <f t="shared" si="283"/>
        <v>0</v>
      </c>
      <c r="M1204" s="12">
        <f t="shared" si="279"/>
      </c>
      <c r="N1204" s="13"/>
    </row>
    <row r="1205" spans="2:14" ht="30.75">
      <c r="B1205" s="291"/>
      <c r="C1205" s="308">
        <v>590</v>
      </c>
      <c r="D1205" s="309" t="s">
        <v>196</v>
      </c>
      <c r="E1205" s="287">
        <f t="shared" si="282"/>
        <v>0</v>
      </c>
      <c r="F1205" s="173"/>
      <c r="G1205" s="174"/>
      <c r="H1205" s="1410"/>
      <c r="I1205" s="173"/>
      <c r="J1205" s="174"/>
      <c r="K1205" s="1410"/>
      <c r="L1205" s="287">
        <f t="shared" si="283"/>
        <v>0</v>
      </c>
      <c r="M1205" s="12">
        <f t="shared" si="279"/>
      </c>
      <c r="N1205" s="13"/>
    </row>
    <row r="1206" spans="2:14" ht="15">
      <c r="B1206" s="272">
        <v>800</v>
      </c>
      <c r="C1206" s="1800" t="s">
        <v>197</v>
      </c>
      <c r="D1206" s="1801"/>
      <c r="E1206" s="310">
        <f t="shared" si="282"/>
        <v>0</v>
      </c>
      <c r="F1206" s="1411"/>
      <c r="G1206" s="1412"/>
      <c r="H1206" s="1413"/>
      <c r="I1206" s="1411"/>
      <c r="J1206" s="1412"/>
      <c r="K1206" s="1413"/>
      <c r="L1206" s="310">
        <f t="shared" si="283"/>
        <v>0</v>
      </c>
      <c r="M1206" s="12">
        <f t="shared" si="279"/>
      </c>
      <c r="N1206" s="13"/>
    </row>
    <row r="1207" spans="2:14" ht="15">
      <c r="B1207" s="272">
        <v>1000</v>
      </c>
      <c r="C1207" s="1802" t="s">
        <v>198</v>
      </c>
      <c r="D1207" s="1803"/>
      <c r="E1207" s="310">
        <f aca="true" t="shared" si="284" ref="E1207:L1207">SUM(E1208:E1224)</f>
        <v>2705</v>
      </c>
      <c r="F1207" s="274">
        <f t="shared" si="284"/>
        <v>2705</v>
      </c>
      <c r="G1207" s="275">
        <f t="shared" si="284"/>
        <v>0</v>
      </c>
      <c r="H1207" s="276">
        <f t="shared" si="284"/>
        <v>0</v>
      </c>
      <c r="I1207" s="274">
        <f t="shared" si="284"/>
        <v>2705</v>
      </c>
      <c r="J1207" s="275">
        <f t="shared" si="284"/>
        <v>0</v>
      </c>
      <c r="K1207" s="276">
        <f t="shared" si="284"/>
        <v>0</v>
      </c>
      <c r="L1207" s="310">
        <f t="shared" si="284"/>
        <v>2705</v>
      </c>
      <c r="M1207" s="12">
        <f t="shared" si="279"/>
        <v>1</v>
      </c>
      <c r="N1207" s="13"/>
    </row>
    <row r="1208" spans="2:14" ht="15">
      <c r="B1208" s="292"/>
      <c r="C1208" s="279">
        <v>1011</v>
      </c>
      <c r="D1208" s="311" t="s">
        <v>199</v>
      </c>
      <c r="E1208" s="281">
        <f aca="true" t="shared" si="285" ref="E1208:E1224">F1208+G1208+H1208</f>
        <v>0</v>
      </c>
      <c r="F1208" s="152"/>
      <c r="G1208" s="153"/>
      <c r="H1208" s="1407"/>
      <c r="I1208" s="152"/>
      <c r="J1208" s="153"/>
      <c r="K1208" s="1407"/>
      <c r="L1208" s="281">
        <f aca="true" t="shared" si="286" ref="L1208:L1224">I1208+J1208+K1208</f>
        <v>0</v>
      </c>
      <c r="M1208" s="12">
        <f t="shared" si="279"/>
      </c>
      <c r="N1208" s="13"/>
    </row>
    <row r="1209" spans="2:14" ht="15">
      <c r="B1209" s="292"/>
      <c r="C1209" s="293">
        <v>1012</v>
      </c>
      <c r="D1209" s="294" t="s">
        <v>200</v>
      </c>
      <c r="E1209" s="295">
        <f t="shared" si="285"/>
        <v>0</v>
      </c>
      <c r="F1209" s="158"/>
      <c r="G1209" s="159"/>
      <c r="H1209" s="1409"/>
      <c r="I1209" s="158"/>
      <c r="J1209" s="159"/>
      <c r="K1209" s="1409"/>
      <c r="L1209" s="295">
        <f t="shared" si="286"/>
        <v>0</v>
      </c>
      <c r="M1209" s="12">
        <f t="shared" si="279"/>
      </c>
      <c r="N1209" s="13"/>
    </row>
    <row r="1210" spans="2:14" ht="15">
      <c r="B1210" s="292"/>
      <c r="C1210" s="293">
        <v>1013</v>
      </c>
      <c r="D1210" s="294" t="s">
        <v>201</v>
      </c>
      <c r="E1210" s="295">
        <f t="shared" si="285"/>
        <v>0</v>
      </c>
      <c r="F1210" s="158"/>
      <c r="G1210" s="159"/>
      <c r="H1210" s="1409"/>
      <c r="I1210" s="158"/>
      <c r="J1210" s="159"/>
      <c r="K1210" s="1409"/>
      <c r="L1210" s="295">
        <f t="shared" si="286"/>
        <v>0</v>
      </c>
      <c r="M1210" s="12">
        <f t="shared" si="279"/>
      </c>
      <c r="N1210" s="13"/>
    </row>
    <row r="1211" spans="2:14" ht="15">
      <c r="B1211" s="292"/>
      <c r="C1211" s="293">
        <v>1014</v>
      </c>
      <c r="D1211" s="294" t="s">
        <v>202</v>
      </c>
      <c r="E1211" s="295">
        <f t="shared" si="285"/>
        <v>0</v>
      </c>
      <c r="F1211" s="158"/>
      <c r="G1211" s="159"/>
      <c r="H1211" s="1409"/>
      <c r="I1211" s="158"/>
      <c r="J1211" s="159"/>
      <c r="K1211" s="1409"/>
      <c r="L1211" s="295">
        <f t="shared" si="286"/>
        <v>0</v>
      </c>
      <c r="M1211" s="12">
        <f t="shared" si="279"/>
      </c>
      <c r="N1211" s="13"/>
    </row>
    <row r="1212" spans="2:14" ht="15">
      <c r="B1212" s="292"/>
      <c r="C1212" s="293">
        <v>1015</v>
      </c>
      <c r="D1212" s="294" t="s">
        <v>203</v>
      </c>
      <c r="E1212" s="295">
        <f t="shared" si="285"/>
        <v>2545</v>
      </c>
      <c r="F1212" s="158">
        <v>2545</v>
      </c>
      <c r="G1212" s="159"/>
      <c r="H1212" s="1409"/>
      <c r="I1212" s="158">
        <v>2545</v>
      </c>
      <c r="J1212" s="159"/>
      <c r="K1212" s="1409"/>
      <c r="L1212" s="295">
        <f t="shared" si="286"/>
        <v>2545</v>
      </c>
      <c r="M1212" s="12">
        <f t="shared" si="279"/>
        <v>1</v>
      </c>
      <c r="N1212" s="13"/>
    </row>
    <row r="1213" spans="2:14" ht="15">
      <c r="B1213" s="292"/>
      <c r="C1213" s="312">
        <v>1016</v>
      </c>
      <c r="D1213" s="313" t="s">
        <v>204</v>
      </c>
      <c r="E1213" s="314">
        <f t="shared" si="285"/>
        <v>0</v>
      </c>
      <c r="F1213" s="164"/>
      <c r="G1213" s="165"/>
      <c r="H1213" s="1408"/>
      <c r="I1213" s="164"/>
      <c r="J1213" s="165"/>
      <c r="K1213" s="1408"/>
      <c r="L1213" s="314">
        <f t="shared" si="286"/>
        <v>0</v>
      </c>
      <c r="M1213" s="12">
        <f t="shared" si="279"/>
      </c>
      <c r="N1213" s="13"/>
    </row>
    <row r="1214" spans="2:14" ht="15">
      <c r="B1214" s="278"/>
      <c r="C1214" s="318">
        <v>1020</v>
      </c>
      <c r="D1214" s="319" t="s">
        <v>205</v>
      </c>
      <c r="E1214" s="320">
        <f t="shared" si="285"/>
        <v>160</v>
      </c>
      <c r="F1214" s="450">
        <v>160</v>
      </c>
      <c r="G1214" s="451"/>
      <c r="H1214" s="1417"/>
      <c r="I1214" s="450">
        <v>160</v>
      </c>
      <c r="J1214" s="451"/>
      <c r="K1214" s="1417"/>
      <c r="L1214" s="320">
        <f t="shared" si="286"/>
        <v>160</v>
      </c>
      <c r="M1214" s="12">
        <f t="shared" si="279"/>
        <v>1</v>
      </c>
      <c r="N1214" s="13"/>
    </row>
    <row r="1215" spans="2:14" ht="15">
      <c r="B1215" s="292"/>
      <c r="C1215" s="324">
        <v>1030</v>
      </c>
      <c r="D1215" s="325" t="s">
        <v>206</v>
      </c>
      <c r="E1215" s="326">
        <f t="shared" si="285"/>
        <v>0</v>
      </c>
      <c r="F1215" s="445"/>
      <c r="G1215" s="446"/>
      <c r="H1215" s="1414"/>
      <c r="I1215" s="445"/>
      <c r="J1215" s="446"/>
      <c r="K1215" s="1414"/>
      <c r="L1215" s="326">
        <f t="shared" si="286"/>
        <v>0</v>
      </c>
      <c r="M1215" s="12">
        <f t="shared" si="279"/>
      </c>
      <c r="N1215" s="13"/>
    </row>
    <row r="1216" spans="2:14" ht="15">
      <c r="B1216" s="292"/>
      <c r="C1216" s="318">
        <v>1051</v>
      </c>
      <c r="D1216" s="331" t="s">
        <v>207</v>
      </c>
      <c r="E1216" s="320">
        <f t="shared" si="285"/>
        <v>0</v>
      </c>
      <c r="F1216" s="450"/>
      <c r="G1216" s="451"/>
      <c r="H1216" s="1417"/>
      <c r="I1216" s="450"/>
      <c r="J1216" s="451"/>
      <c r="K1216" s="1417"/>
      <c r="L1216" s="320">
        <f t="shared" si="286"/>
        <v>0</v>
      </c>
      <c r="M1216" s="12">
        <f t="shared" si="279"/>
      </c>
      <c r="N1216" s="13"/>
    </row>
    <row r="1217" spans="2:14" ht="15">
      <c r="B1217" s="292"/>
      <c r="C1217" s="293">
        <v>1052</v>
      </c>
      <c r="D1217" s="294" t="s">
        <v>208</v>
      </c>
      <c r="E1217" s="295">
        <f t="shared" si="285"/>
        <v>0</v>
      </c>
      <c r="F1217" s="158"/>
      <c r="G1217" s="159"/>
      <c r="H1217" s="1409"/>
      <c r="I1217" s="158"/>
      <c r="J1217" s="159"/>
      <c r="K1217" s="1409"/>
      <c r="L1217" s="295">
        <f t="shared" si="286"/>
        <v>0</v>
      </c>
      <c r="M1217" s="12">
        <f t="shared" si="279"/>
      </c>
      <c r="N1217" s="13"/>
    </row>
    <row r="1218" spans="2:14" ht="15">
      <c r="B1218" s="292"/>
      <c r="C1218" s="324">
        <v>1053</v>
      </c>
      <c r="D1218" s="325" t="s">
        <v>863</v>
      </c>
      <c r="E1218" s="326">
        <f t="shared" si="285"/>
        <v>0</v>
      </c>
      <c r="F1218" s="445"/>
      <c r="G1218" s="446"/>
      <c r="H1218" s="1414"/>
      <c r="I1218" s="445"/>
      <c r="J1218" s="446"/>
      <c r="K1218" s="1414"/>
      <c r="L1218" s="326">
        <f t="shared" si="286"/>
        <v>0</v>
      </c>
      <c r="M1218" s="12">
        <f t="shared" si="279"/>
      </c>
      <c r="N1218" s="13"/>
    </row>
    <row r="1219" spans="2:14" ht="15">
      <c r="B1219" s="292"/>
      <c r="C1219" s="318">
        <v>1062</v>
      </c>
      <c r="D1219" s="319" t="s">
        <v>209</v>
      </c>
      <c r="E1219" s="320">
        <f t="shared" si="285"/>
        <v>0</v>
      </c>
      <c r="F1219" s="450"/>
      <c r="G1219" s="451"/>
      <c r="H1219" s="1417"/>
      <c r="I1219" s="450"/>
      <c r="J1219" s="451"/>
      <c r="K1219" s="1417"/>
      <c r="L1219" s="320">
        <f t="shared" si="286"/>
        <v>0</v>
      </c>
      <c r="M1219" s="12">
        <f t="shared" si="279"/>
      </c>
      <c r="N1219" s="13"/>
    </row>
    <row r="1220" spans="2:14" ht="15">
      <c r="B1220" s="292"/>
      <c r="C1220" s="324">
        <v>1063</v>
      </c>
      <c r="D1220" s="332" t="s">
        <v>790</v>
      </c>
      <c r="E1220" s="326">
        <f t="shared" si="285"/>
        <v>0</v>
      </c>
      <c r="F1220" s="445"/>
      <c r="G1220" s="446"/>
      <c r="H1220" s="1414"/>
      <c r="I1220" s="445"/>
      <c r="J1220" s="446"/>
      <c r="K1220" s="1414"/>
      <c r="L1220" s="326">
        <f t="shared" si="286"/>
        <v>0</v>
      </c>
      <c r="M1220" s="12">
        <f t="shared" si="279"/>
      </c>
      <c r="N1220" s="13"/>
    </row>
    <row r="1221" spans="2:14" ht="15">
      <c r="B1221" s="292"/>
      <c r="C1221" s="333">
        <v>1069</v>
      </c>
      <c r="D1221" s="334" t="s">
        <v>210</v>
      </c>
      <c r="E1221" s="335">
        <f t="shared" si="285"/>
        <v>0</v>
      </c>
      <c r="F1221" s="589"/>
      <c r="G1221" s="590"/>
      <c r="H1221" s="1416"/>
      <c r="I1221" s="589"/>
      <c r="J1221" s="590"/>
      <c r="K1221" s="1416"/>
      <c r="L1221" s="335">
        <f t="shared" si="286"/>
        <v>0</v>
      </c>
      <c r="M1221" s="12">
        <f aca="true" t="shared" si="287" ref="M1221:M1252">(IF($E1221&lt;&gt;0,$M$2,IF($L1221&lt;&gt;0,$M$2,"")))</f>
      </c>
      <c r="N1221" s="13"/>
    </row>
    <row r="1222" spans="2:14" ht="15">
      <c r="B1222" s="278"/>
      <c r="C1222" s="318">
        <v>1091</v>
      </c>
      <c r="D1222" s="331" t="s">
        <v>899</v>
      </c>
      <c r="E1222" s="320">
        <f t="shared" si="285"/>
        <v>0</v>
      </c>
      <c r="F1222" s="450"/>
      <c r="G1222" s="451"/>
      <c r="H1222" s="1417"/>
      <c r="I1222" s="450"/>
      <c r="J1222" s="451"/>
      <c r="K1222" s="1417"/>
      <c r="L1222" s="320">
        <f t="shared" si="286"/>
        <v>0</v>
      </c>
      <c r="M1222" s="12">
        <f t="shared" si="287"/>
      </c>
      <c r="N1222" s="13"/>
    </row>
    <row r="1223" spans="2:14" ht="15">
      <c r="B1223" s="292"/>
      <c r="C1223" s="293">
        <v>1092</v>
      </c>
      <c r="D1223" s="294" t="s">
        <v>302</v>
      </c>
      <c r="E1223" s="295">
        <f t="shared" si="285"/>
        <v>0</v>
      </c>
      <c r="F1223" s="158"/>
      <c r="G1223" s="159"/>
      <c r="H1223" s="1409"/>
      <c r="I1223" s="158"/>
      <c r="J1223" s="159"/>
      <c r="K1223" s="1409"/>
      <c r="L1223" s="295">
        <f t="shared" si="286"/>
        <v>0</v>
      </c>
      <c r="M1223" s="12">
        <f t="shared" si="287"/>
      </c>
      <c r="N1223" s="13"/>
    </row>
    <row r="1224" spans="2:14" ht="15">
      <c r="B1224" s="292"/>
      <c r="C1224" s="285">
        <v>1098</v>
      </c>
      <c r="D1224" s="339" t="s">
        <v>211</v>
      </c>
      <c r="E1224" s="287">
        <f t="shared" si="285"/>
        <v>0</v>
      </c>
      <c r="F1224" s="173"/>
      <c r="G1224" s="174"/>
      <c r="H1224" s="1410"/>
      <c r="I1224" s="173"/>
      <c r="J1224" s="174"/>
      <c r="K1224" s="1410"/>
      <c r="L1224" s="287">
        <f t="shared" si="286"/>
        <v>0</v>
      </c>
      <c r="M1224" s="12">
        <f t="shared" si="287"/>
      </c>
      <c r="N1224" s="13"/>
    </row>
    <row r="1225" spans="2:14" ht="15">
      <c r="B1225" s="272">
        <v>1900</v>
      </c>
      <c r="C1225" s="1796" t="s">
        <v>269</v>
      </c>
      <c r="D1225" s="1797"/>
      <c r="E1225" s="310">
        <f aca="true" t="shared" si="288" ref="E1225:L1225">SUM(E1226:E1228)</f>
        <v>0</v>
      </c>
      <c r="F1225" s="274">
        <f t="shared" si="288"/>
        <v>0</v>
      </c>
      <c r="G1225" s="275">
        <f t="shared" si="288"/>
        <v>0</v>
      </c>
      <c r="H1225" s="276">
        <f t="shared" si="288"/>
        <v>0</v>
      </c>
      <c r="I1225" s="274">
        <f t="shared" si="288"/>
        <v>0</v>
      </c>
      <c r="J1225" s="275">
        <f t="shared" si="288"/>
        <v>0</v>
      </c>
      <c r="K1225" s="276">
        <f t="shared" si="288"/>
        <v>0</v>
      </c>
      <c r="L1225" s="310">
        <f t="shared" si="288"/>
        <v>0</v>
      </c>
      <c r="M1225" s="12">
        <f t="shared" si="287"/>
      </c>
      <c r="N1225" s="13"/>
    </row>
    <row r="1226" spans="2:14" ht="15">
      <c r="B1226" s="292"/>
      <c r="C1226" s="279">
        <v>1901</v>
      </c>
      <c r="D1226" s="340" t="s">
        <v>900</v>
      </c>
      <c r="E1226" s="281">
        <f>F1226+G1226+H1226</f>
        <v>0</v>
      </c>
      <c r="F1226" s="152"/>
      <c r="G1226" s="153"/>
      <c r="H1226" s="1407"/>
      <c r="I1226" s="152"/>
      <c r="J1226" s="153"/>
      <c r="K1226" s="1407"/>
      <c r="L1226" s="281">
        <f>I1226+J1226+K1226</f>
        <v>0</v>
      </c>
      <c r="M1226" s="12">
        <f t="shared" si="287"/>
      </c>
      <c r="N1226" s="13"/>
    </row>
    <row r="1227" spans="2:14" ht="15">
      <c r="B1227" s="341"/>
      <c r="C1227" s="293">
        <v>1981</v>
      </c>
      <c r="D1227" s="342" t="s">
        <v>901</v>
      </c>
      <c r="E1227" s="295">
        <f>F1227+G1227+H1227</f>
        <v>0</v>
      </c>
      <c r="F1227" s="158"/>
      <c r="G1227" s="159"/>
      <c r="H1227" s="1409"/>
      <c r="I1227" s="158"/>
      <c r="J1227" s="159"/>
      <c r="K1227" s="1409"/>
      <c r="L1227" s="295">
        <f>I1227+J1227+K1227</f>
        <v>0</v>
      </c>
      <c r="M1227" s="12">
        <f t="shared" si="287"/>
      </c>
      <c r="N1227" s="13"/>
    </row>
    <row r="1228" spans="2:14" ht="15">
      <c r="B1228" s="292"/>
      <c r="C1228" s="285">
        <v>1991</v>
      </c>
      <c r="D1228" s="343" t="s">
        <v>902</v>
      </c>
      <c r="E1228" s="287">
        <f>F1228+G1228+H1228</f>
        <v>0</v>
      </c>
      <c r="F1228" s="173"/>
      <c r="G1228" s="174"/>
      <c r="H1228" s="1410"/>
      <c r="I1228" s="173"/>
      <c r="J1228" s="174"/>
      <c r="K1228" s="1410"/>
      <c r="L1228" s="287">
        <f>I1228+J1228+K1228</f>
        <v>0</v>
      </c>
      <c r="M1228" s="12">
        <f t="shared" si="287"/>
      </c>
      <c r="N1228" s="13"/>
    </row>
    <row r="1229" spans="2:14" ht="15">
      <c r="B1229" s="272">
        <v>2100</v>
      </c>
      <c r="C1229" s="1796" t="s">
        <v>711</v>
      </c>
      <c r="D1229" s="1797"/>
      <c r="E1229" s="310">
        <f aca="true" t="shared" si="289" ref="E1229:L1229">SUM(E1230:E1234)</f>
        <v>0</v>
      </c>
      <c r="F1229" s="274">
        <f t="shared" si="289"/>
        <v>0</v>
      </c>
      <c r="G1229" s="275">
        <f t="shared" si="289"/>
        <v>0</v>
      </c>
      <c r="H1229" s="276">
        <f t="shared" si="289"/>
        <v>0</v>
      </c>
      <c r="I1229" s="274">
        <f t="shared" si="289"/>
        <v>0</v>
      </c>
      <c r="J1229" s="275">
        <f t="shared" si="289"/>
        <v>0</v>
      </c>
      <c r="K1229" s="276">
        <f t="shared" si="289"/>
        <v>0</v>
      </c>
      <c r="L1229" s="310">
        <f t="shared" si="289"/>
        <v>0</v>
      </c>
      <c r="M1229" s="12">
        <f t="shared" si="287"/>
      </c>
      <c r="N1229" s="13"/>
    </row>
    <row r="1230" spans="2:14" ht="15">
      <c r="B1230" s="292"/>
      <c r="C1230" s="279">
        <v>2110</v>
      </c>
      <c r="D1230" s="344" t="s">
        <v>212</v>
      </c>
      <c r="E1230" s="281">
        <f>F1230+G1230+H1230</f>
        <v>0</v>
      </c>
      <c r="F1230" s="152"/>
      <c r="G1230" s="153"/>
      <c r="H1230" s="1407"/>
      <c r="I1230" s="152"/>
      <c r="J1230" s="153"/>
      <c r="K1230" s="1407"/>
      <c r="L1230" s="281">
        <f>I1230+J1230+K1230</f>
        <v>0</v>
      </c>
      <c r="M1230" s="12">
        <f t="shared" si="287"/>
      </c>
      <c r="N1230" s="13"/>
    </row>
    <row r="1231" spans="2:14" ht="15">
      <c r="B1231" s="341"/>
      <c r="C1231" s="293">
        <v>2120</v>
      </c>
      <c r="D1231" s="300" t="s">
        <v>213</v>
      </c>
      <c r="E1231" s="295">
        <f>F1231+G1231+H1231</f>
        <v>0</v>
      </c>
      <c r="F1231" s="158"/>
      <c r="G1231" s="159"/>
      <c r="H1231" s="1409"/>
      <c r="I1231" s="158"/>
      <c r="J1231" s="159"/>
      <c r="K1231" s="1409"/>
      <c r="L1231" s="295">
        <f>I1231+J1231+K1231</f>
        <v>0</v>
      </c>
      <c r="M1231" s="12">
        <f t="shared" si="287"/>
      </c>
      <c r="N1231" s="13"/>
    </row>
    <row r="1232" spans="2:14" ht="15">
      <c r="B1232" s="341"/>
      <c r="C1232" s="293">
        <v>2125</v>
      </c>
      <c r="D1232" s="300" t="s">
        <v>214</v>
      </c>
      <c r="E1232" s="295">
        <f>F1232+G1232+H1232</f>
        <v>0</v>
      </c>
      <c r="F1232" s="484">
        <v>0</v>
      </c>
      <c r="G1232" s="485">
        <v>0</v>
      </c>
      <c r="H1232" s="160">
        <v>0</v>
      </c>
      <c r="I1232" s="484">
        <v>0</v>
      </c>
      <c r="J1232" s="485">
        <v>0</v>
      </c>
      <c r="K1232" s="160">
        <v>0</v>
      </c>
      <c r="L1232" s="295">
        <f>I1232+J1232+K1232</f>
        <v>0</v>
      </c>
      <c r="M1232" s="12">
        <f t="shared" si="287"/>
      </c>
      <c r="N1232" s="13"/>
    </row>
    <row r="1233" spans="2:14" ht="15">
      <c r="B1233" s="291"/>
      <c r="C1233" s="293">
        <v>2140</v>
      </c>
      <c r="D1233" s="300" t="s">
        <v>215</v>
      </c>
      <c r="E1233" s="295">
        <f>F1233+G1233+H1233</f>
        <v>0</v>
      </c>
      <c r="F1233" s="484">
        <v>0</v>
      </c>
      <c r="G1233" s="485">
        <v>0</v>
      </c>
      <c r="H1233" s="160">
        <v>0</v>
      </c>
      <c r="I1233" s="484">
        <v>0</v>
      </c>
      <c r="J1233" s="485">
        <v>0</v>
      </c>
      <c r="K1233" s="160">
        <v>0</v>
      </c>
      <c r="L1233" s="295">
        <f>I1233+J1233+K1233</f>
        <v>0</v>
      </c>
      <c r="M1233" s="12">
        <f t="shared" si="287"/>
      </c>
      <c r="N1233" s="13"/>
    </row>
    <row r="1234" spans="2:14" ht="15">
      <c r="B1234" s="292"/>
      <c r="C1234" s="285">
        <v>2190</v>
      </c>
      <c r="D1234" s="345" t="s">
        <v>216</v>
      </c>
      <c r="E1234" s="287">
        <f>F1234+G1234+H1234</f>
        <v>0</v>
      </c>
      <c r="F1234" s="173"/>
      <c r="G1234" s="174"/>
      <c r="H1234" s="1410"/>
      <c r="I1234" s="173"/>
      <c r="J1234" s="174"/>
      <c r="K1234" s="1410"/>
      <c r="L1234" s="287">
        <f>I1234+J1234+K1234</f>
        <v>0</v>
      </c>
      <c r="M1234" s="12">
        <f t="shared" si="287"/>
      </c>
      <c r="N1234" s="13"/>
    </row>
    <row r="1235" spans="2:14" ht="15">
      <c r="B1235" s="272">
        <v>2200</v>
      </c>
      <c r="C1235" s="1796" t="s">
        <v>217</v>
      </c>
      <c r="D1235" s="1797"/>
      <c r="E1235" s="310">
        <f aca="true" t="shared" si="290" ref="E1235:L1235">SUM(E1236:E1237)</f>
        <v>0</v>
      </c>
      <c r="F1235" s="274">
        <f t="shared" si="290"/>
        <v>0</v>
      </c>
      <c r="G1235" s="275">
        <f t="shared" si="290"/>
        <v>0</v>
      </c>
      <c r="H1235" s="276">
        <f t="shared" si="290"/>
        <v>0</v>
      </c>
      <c r="I1235" s="274">
        <f t="shared" si="290"/>
        <v>0</v>
      </c>
      <c r="J1235" s="275">
        <f t="shared" si="290"/>
        <v>0</v>
      </c>
      <c r="K1235" s="276">
        <f t="shared" si="290"/>
        <v>0</v>
      </c>
      <c r="L1235" s="310">
        <f t="shared" si="290"/>
        <v>0</v>
      </c>
      <c r="M1235" s="12">
        <f t="shared" si="287"/>
      </c>
      <c r="N1235" s="13"/>
    </row>
    <row r="1236" spans="2:14" ht="15">
      <c r="B1236" s="292"/>
      <c r="C1236" s="279">
        <v>2221</v>
      </c>
      <c r="D1236" s="280" t="s">
        <v>303</v>
      </c>
      <c r="E1236" s="281">
        <f aca="true" t="shared" si="291" ref="E1236:E1241">F1236+G1236+H1236</f>
        <v>0</v>
      </c>
      <c r="F1236" s="152"/>
      <c r="G1236" s="153"/>
      <c r="H1236" s="1407"/>
      <c r="I1236" s="152"/>
      <c r="J1236" s="153"/>
      <c r="K1236" s="1407"/>
      <c r="L1236" s="281">
        <f aca="true" t="shared" si="292" ref="L1236:L1241">I1236+J1236+K1236</f>
        <v>0</v>
      </c>
      <c r="M1236" s="12">
        <f t="shared" si="287"/>
      </c>
      <c r="N1236" s="13"/>
    </row>
    <row r="1237" spans="2:14" ht="15">
      <c r="B1237" s="292"/>
      <c r="C1237" s="285">
        <v>2224</v>
      </c>
      <c r="D1237" s="286" t="s">
        <v>218</v>
      </c>
      <c r="E1237" s="287">
        <f t="shared" si="291"/>
        <v>0</v>
      </c>
      <c r="F1237" s="173"/>
      <c r="G1237" s="174"/>
      <c r="H1237" s="1410"/>
      <c r="I1237" s="173"/>
      <c r="J1237" s="174"/>
      <c r="K1237" s="1410"/>
      <c r="L1237" s="287">
        <f t="shared" si="292"/>
        <v>0</v>
      </c>
      <c r="M1237" s="12">
        <f t="shared" si="287"/>
      </c>
      <c r="N1237" s="13"/>
    </row>
    <row r="1238" spans="2:14" ht="15">
      <c r="B1238" s="272">
        <v>2500</v>
      </c>
      <c r="C1238" s="1796" t="s">
        <v>219</v>
      </c>
      <c r="D1238" s="1797"/>
      <c r="E1238" s="310">
        <f t="shared" si="291"/>
        <v>0</v>
      </c>
      <c r="F1238" s="1411"/>
      <c r="G1238" s="1412"/>
      <c r="H1238" s="1413"/>
      <c r="I1238" s="1411"/>
      <c r="J1238" s="1412"/>
      <c r="K1238" s="1413"/>
      <c r="L1238" s="310">
        <f t="shared" si="292"/>
        <v>0</v>
      </c>
      <c r="M1238" s="12">
        <f t="shared" si="287"/>
      </c>
      <c r="N1238" s="13"/>
    </row>
    <row r="1239" spans="2:14" ht="15">
      <c r="B1239" s="272">
        <v>2600</v>
      </c>
      <c r="C1239" s="1798" t="s">
        <v>220</v>
      </c>
      <c r="D1239" s="1799"/>
      <c r="E1239" s="310">
        <f t="shared" si="291"/>
        <v>0</v>
      </c>
      <c r="F1239" s="1411"/>
      <c r="G1239" s="1412"/>
      <c r="H1239" s="1413"/>
      <c r="I1239" s="1411"/>
      <c r="J1239" s="1412"/>
      <c r="K1239" s="1413"/>
      <c r="L1239" s="310">
        <f t="shared" si="292"/>
        <v>0</v>
      </c>
      <c r="M1239" s="12">
        <f t="shared" si="287"/>
      </c>
      <c r="N1239" s="13"/>
    </row>
    <row r="1240" spans="2:14" ht="15">
      <c r="B1240" s="272">
        <v>2700</v>
      </c>
      <c r="C1240" s="1798" t="s">
        <v>221</v>
      </c>
      <c r="D1240" s="1799"/>
      <c r="E1240" s="310">
        <f t="shared" si="291"/>
        <v>0</v>
      </c>
      <c r="F1240" s="1411"/>
      <c r="G1240" s="1412"/>
      <c r="H1240" s="1413"/>
      <c r="I1240" s="1411"/>
      <c r="J1240" s="1412"/>
      <c r="K1240" s="1413"/>
      <c r="L1240" s="310">
        <f t="shared" si="292"/>
        <v>0</v>
      </c>
      <c r="M1240" s="12">
        <f t="shared" si="287"/>
      </c>
      <c r="N1240" s="13"/>
    </row>
    <row r="1241" spans="2:14" ht="15">
      <c r="B1241" s="272">
        <v>2800</v>
      </c>
      <c r="C1241" s="1798" t="s">
        <v>1650</v>
      </c>
      <c r="D1241" s="1799"/>
      <c r="E1241" s="310">
        <f t="shared" si="291"/>
        <v>0</v>
      </c>
      <c r="F1241" s="1411"/>
      <c r="G1241" s="1412"/>
      <c r="H1241" s="1413"/>
      <c r="I1241" s="1411"/>
      <c r="J1241" s="1412"/>
      <c r="K1241" s="1413"/>
      <c r="L1241" s="310">
        <f t="shared" si="292"/>
        <v>0</v>
      </c>
      <c r="M1241" s="12">
        <f t="shared" si="287"/>
      </c>
      <c r="N1241" s="13"/>
    </row>
    <row r="1242" spans="2:14" ht="15">
      <c r="B1242" s="272">
        <v>2900</v>
      </c>
      <c r="C1242" s="1796" t="s">
        <v>222</v>
      </c>
      <c r="D1242" s="1797"/>
      <c r="E1242" s="310">
        <f aca="true" t="shared" si="293" ref="E1242:L1242">SUM(E1243:E1250)</f>
        <v>0</v>
      </c>
      <c r="F1242" s="274">
        <f t="shared" si="293"/>
        <v>0</v>
      </c>
      <c r="G1242" s="274">
        <f t="shared" si="293"/>
        <v>0</v>
      </c>
      <c r="H1242" s="274">
        <f t="shared" si="293"/>
        <v>0</v>
      </c>
      <c r="I1242" s="274">
        <f t="shared" si="293"/>
        <v>0</v>
      </c>
      <c r="J1242" s="274">
        <f t="shared" si="293"/>
        <v>0</v>
      </c>
      <c r="K1242" s="274">
        <f t="shared" si="293"/>
        <v>0</v>
      </c>
      <c r="L1242" s="274">
        <f t="shared" si="293"/>
        <v>0</v>
      </c>
      <c r="M1242" s="12">
        <f t="shared" si="287"/>
      </c>
      <c r="N1242" s="13"/>
    </row>
    <row r="1243" spans="2:14" ht="15">
      <c r="B1243" s="346"/>
      <c r="C1243" s="279">
        <v>2910</v>
      </c>
      <c r="D1243" s="347" t="s">
        <v>1942</v>
      </c>
      <c r="E1243" s="281">
        <f aca="true" t="shared" si="294" ref="E1243:E1250">F1243+G1243+H1243</f>
        <v>0</v>
      </c>
      <c r="F1243" s="152"/>
      <c r="G1243" s="153"/>
      <c r="H1243" s="1407"/>
      <c r="I1243" s="152"/>
      <c r="J1243" s="153"/>
      <c r="K1243" s="1407"/>
      <c r="L1243" s="281">
        <f aca="true" t="shared" si="295" ref="L1243:L1250">I1243+J1243+K1243</f>
        <v>0</v>
      </c>
      <c r="M1243" s="12">
        <f t="shared" si="287"/>
      </c>
      <c r="N1243" s="13"/>
    </row>
    <row r="1244" spans="2:14" ht="15">
      <c r="B1244" s="346"/>
      <c r="C1244" s="279">
        <v>2920</v>
      </c>
      <c r="D1244" s="347" t="s">
        <v>223</v>
      </c>
      <c r="E1244" s="281">
        <f t="shared" si="294"/>
        <v>0</v>
      </c>
      <c r="F1244" s="152"/>
      <c r="G1244" s="153"/>
      <c r="H1244" s="1407"/>
      <c r="I1244" s="152"/>
      <c r="J1244" s="153"/>
      <c r="K1244" s="1407"/>
      <c r="L1244" s="281">
        <f t="shared" si="295"/>
        <v>0</v>
      </c>
      <c r="M1244" s="12">
        <f t="shared" si="287"/>
      </c>
      <c r="N1244" s="13"/>
    </row>
    <row r="1245" spans="2:14" ht="30.75">
      <c r="B1245" s="346"/>
      <c r="C1245" s="324">
        <v>2969</v>
      </c>
      <c r="D1245" s="348" t="s">
        <v>224</v>
      </c>
      <c r="E1245" s="326">
        <f t="shared" si="294"/>
        <v>0</v>
      </c>
      <c r="F1245" s="445"/>
      <c r="G1245" s="446"/>
      <c r="H1245" s="1414"/>
      <c r="I1245" s="445"/>
      <c r="J1245" s="446"/>
      <c r="K1245" s="1414"/>
      <c r="L1245" s="326">
        <f t="shared" si="295"/>
        <v>0</v>
      </c>
      <c r="M1245" s="12">
        <f t="shared" si="287"/>
      </c>
      <c r="N1245" s="13"/>
    </row>
    <row r="1246" spans="2:14" ht="30.75">
      <c r="B1246" s="346"/>
      <c r="C1246" s="349">
        <v>2970</v>
      </c>
      <c r="D1246" s="350" t="s">
        <v>225</v>
      </c>
      <c r="E1246" s="351">
        <f t="shared" si="294"/>
        <v>0</v>
      </c>
      <c r="F1246" s="625"/>
      <c r="G1246" s="626"/>
      <c r="H1246" s="1415"/>
      <c r="I1246" s="625"/>
      <c r="J1246" s="626"/>
      <c r="K1246" s="1415"/>
      <c r="L1246" s="351">
        <f t="shared" si="295"/>
        <v>0</v>
      </c>
      <c r="M1246" s="12">
        <f t="shared" si="287"/>
      </c>
      <c r="N1246" s="13"/>
    </row>
    <row r="1247" spans="2:14" ht="15">
      <c r="B1247" s="346"/>
      <c r="C1247" s="333">
        <v>2989</v>
      </c>
      <c r="D1247" s="355" t="s">
        <v>226</v>
      </c>
      <c r="E1247" s="335">
        <f t="shared" si="294"/>
        <v>0</v>
      </c>
      <c r="F1247" s="589"/>
      <c r="G1247" s="590"/>
      <c r="H1247" s="1416"/>
      <c r="I1247" s="589"/>
      <c r="J1247" s="590"/>
      <c r="K1247" s="1416"/>
      <c r="L1247" s="335">
        <f t="shared" si="295"/>
        <v>0</v>
      </c>
      <c r="M1247" s="12">
        <f t="shared" si="287"/>
      </c>
      <c r="N1247" s="13"/>
    </row>
    <row r="1248" spans="2:14" ht="15">
      <c r="B1248" s="292"/>
      <c r="C1248" s="318">
        <v>2990</v>
      </c>
      <c r="D1248" s="356" t="s">
        <v>1961</v>
      </c>
      <c r="E1248" s="320">
        <f t="shared" si="294"/>
        <v>0</v>
      </c>
      <c r="F1248" s="450"/>
      <c r="G1248" s="451"/>
      <c r="H1248" s="1417"/>
      <c r="I1248" s="450"/>
      <c r="J1248" s="451"/>
      <c r="K1248" s="1417"/>
      <c r="L1248" s="320">
        <f t="shared" si="295"/>
        <v>0</v>
      </c>
      <c r="M1248" s="12">
        <f t="shared" si="287"/>
      </c>
      <c r="N1248" s="13"/>
    </row>
    <row r="1249" spans="2:14" ht="15">
      <c r="B1249" s="292"/>
      <c r="C1249" s="318">
        <v>2991</v>
      </c>
      <c r="D1249" s="356" t="s">
        <v>227</v>
      </c>
      <c r="E1249" s="320">
        <f t="shared" si="294"/>
        <v>0</v>
      </c>
      <c r="F1249" s="450"/>
      <c r="G1249" s="451"/>
      <c r="H1249" s="1417"/>
      <c r="I1249" s="450"/>
      <c r="J1249" s="451"/>
      <c r="K1249" s="1417"/>
      <c r="L1249" s="320">
        <f t="shared" si="295"/>
        <v>0</v>
      </c>
      <c r="M1249" s="12">
        <f t="shared" si="287"/>
      </c>
      <c r="N1249" s="13"/>
    </row>
    <row r="1250" spans="2:14" ht="15">
      <c r="B1250" s="292"/>
      <c r="C1250" s="285">
        <v>2992</v>
      </c>
      <c r="D1250" s="357" t="s">
        <v>228</v>
      </c>
      <c r="E1250" s="287">
        <f t="shared" si="294"/>
        <v>0</v>
      </c>
      <c r="F1250" s="173"/>
      <c r="G1250" s="174"/>
      <c r="H1250" s="1410"/>
      <c r="I1250" s="173"/>
      <c r="J1250" s="174"/>
      <c r="K1250" s="1410"/>
      <c r="L1250" s="287">
        <f t="shared" si="295"/>
        <v>0</v>
      </c>
      <c r="M1250" s="12">
        <f t="shared" si="287"/>
      </c>
      <c r="N1250" s="13"/>
    </row>
    <row r="1251" spans="2:14" ht="15">
      <c r="B1251" s="272">
        <v>3300</v>
      </c>
      <c r="C1251" s="358" t="s">
        <v>1992</v>
      </c>
      <c r="D1251" s="1469"/>
      <c r="E1251" s="310">
        <f aca="true" t="shared" si="296" ref="E1251:L1251">SUM(E1252:E1256)</f>
        <v>0</v>
      </c>
      <c r="F1251" s="274">
        <f t="shared" si="296"/>
        <v>0</v>
      </c>
      <c r="G1251" s="275">
        <f t="shared" si="296"/>
        <v>0</v>
      </c>
      <c r="H1251" s="276">
        <f t="shared" si="296"/>
        <v>0</v>
      </c>
      <c r="I1251" s="274">
        <f t="shared" si="296"/>
        <v>0</v>
      </c>
      <c r="J1251" s="275">
        <f t="shared" si="296"/>
        <v>0</v>
      </c>
      <c r="K1251" s="276">
        <f t="shared" si="296"/>
        <v>0</v>
      </c>
      <c r="L1251" s="310">
        <f t="shared" si="296"/>
        <v>0</v>
      </c>
      <c r="M1251" s="12">
        <f t="shared" si="287"/>
      </c>
      <c r="N1251" s="13"/>
    </row>
    <row r="1252" spans="2:14" ht="15">
      <c r="B1252" s="291"/>
      <c r="C1252" s="279">
        <v>3301</v>
      </c>
      <c r="D1252" s="359" t="s">
        <v>229</v>
      </c>
      <c r="E1252" s="281">
        <f aca="true" t="shared" si="297" ref="E1252:E1259">F1252+G1252+H1252</f>
        <v>0</v>
      </c>
      <c r="F1252" s="482">
        <v>0</v>
      </c>
      <c r="G1252" s="483">
        <v>0</v>
      </c>
      <c r="H1252" s="154">
        <v>0</v>
      </c>
      <c r="I1252" s="482">
        <v>0</v>
      </c>
      <c r="J1252" s="483">
        <v>0</v>
      </c>
      <c r="K1252" s="154">
        <v>0</v>
      </c>
      <c r="L1252" s="281">
        <f aca="true" t="shared" si="298" ref="L1252:L1259">I1252+J1252+K1252</f>
        <v>0</v>
      </c>
      <c r="M1252" s="12">
        <f t="shared" si="287"/>
      </c>
      <c r="N1252" s="13"/>
    </row>
    <row r="1253" spans="2:14" ht="15">
      <c r="B1253" s="291"/>
      <c r="C1253" s="293">
        <v>3302</v>
      </c>
      <c r="D1253" s="360" t="s">
        <v>705</v>
      </c>
      <c r="E1253" s="295">
        <f t="shared" si="297"/>
        <v>0</v>
      </c>
      <c r="F1253" s="484">
        <v>0</v>
      </c>
      <c r="G1253" s="485">
        <v>0</v>
      </c>
      <c r="H1253" s="160">
        <v>0</v>
      </c>
      <c r="I1253" s="484">
        <v>0</v>
      </c>
      <c r="J1253" s="485">
        <v>0</v>
      </c>
      <c r="K1253" s="160">
        <v>0</v>
      </c>
      <c r="L1253" s="295">
        <f t="shared" si="298"/>
        <v>0</v>
      </c>
      <c r="M1253" s="12">
        <f aca="true" t="shared" si="299" ref="M1253:M1284">(IF($E1253&lt;&gt;0,$M$2,IF($L1253&lt;&gt;0,$M$2,"")))</f>
      </c>
      <c r="N1253" s="13"/>
    </row>
    <row r="1254" spans="2:14" ht="15">
      <c r="B1254" s="291"/>
      <c r="C1254" s="293">
        <v>3304</v>
      </c>
      <c r="D1254" s="360" t="s">
        <v>230</v>
      </c>
      <c r="E1254" s="295">
        <f t="shared" si="297"/>
        <v>0</v>
      </c>
      <c r="F1254" s="484">
        <v>0</v>
      </c>
      <c r="G1254" s="485">
        <v>0</v>
      </c>
      <c r="H1254" s="160">
        <v>0</v>
      </c>
      <c r="I1254" s="484">
        <v>0</v>
      </c>
      <c r="J1254" s="485">
        <v>0</v>
      </c>
      <c r="K1254" s="160">
        <v>0</v>
      </c>
      <c r="L1254" s="295">
        <f t="shared" si="298"/>
        <v>0</v>
      </c>
      <c r="M1254" s="12">
        <f t="shared" si="299"/>
      </c>
      <c r="N1254" s="13"/>
    </row>
    <row r="1255" spans="2:14" ht="30.75">
      <c r="B1255" s="291"/>
      <c r="C1255" s="285">
        <v>3306</v>
      </c>
      <c r="D1255" s="361" t="s">
        <v>1647</v>
      </c>
      <c r="E1255" s="295">
        <f t="shared" si="297"/>
        <v>0</v>
      </c>
      <c r="F1255" s="484">
        <v>0</v>
      </c>
      <c r="G1255" s="485">
        <v>0</v>
      </c>
      <c r="H1255" s="160">
        <v>0</v>
      </c>
      <c r="I1255" s="484">
        <v>0</v>
      </c>
      <c r="J1255" s="485">
        <v>0</v>
      </c>
      <c r="K1255" s="160">
        <v>0</v>
      </c>
      <c r="L1255" s="295">
        <f t="shared" si="298"/>
        <v>0</v>
      </c>
      <c r="M1255" s="12">
        <f t="shared" si="299"/>
      </c>
      <c r="N1255" s="13"/>
    </row>
    <row r="1256" spans="2:14" ht="15">
      <c r="B1256" s="291"/>
      <c r="C1256" s="285">
        <v>3307</v>
      </c>
      <c r="D1256" s="361" t="s">
        <v>2005</v>
      </c>
      <c r="E1256" s="287">
        <f t="shared" si="297"/>
        <v>0</v>
      </c>
      <c r="F1256" s="486">
        <v>0</v>
      </c>
      <c r="G1256" s="487">
        <v>0</v>
      </c>
      <c r="H1256" s="175">
        <v>0</v>
      </c>
      <c r="I1256" s="486">
        <v>0</v>
      </c>
      <c r="J1256" s="487">
        <v>0</v>
      </c>
      <c r="K1256" s="175">
        <v>0</v>
      </c>
      <c r="L1256" s="287">
        <f t="shared" si="298"/>
        <v>0</v>
      </c>
      <c r="M1256" s="12">
        <f t="shared" si="299"/>
      </c>
      <c r="N1256" s="13"/>
    </row>
    <row r="1257" spans="2:14" ht="15">
      <c r="B1257" s="272">
        <v>3900</v>
      </c>
      <c r="C1257" s="1796" t="s">
        <v>231</v>
      </c>
      <c r="D1257" s="1797"/>
      <c r="E1257" s="310">
        <f t="shared" si="297"/>
        <v>0</v>
      </c>
      <c r="F1257" s="1459">
        <v>0</v>
      </c>
      <c r="G1257" s="1460">
        <v>0</v>
      </c>
      <c r="H1257" s="1461">
        <v>0</v>
      </c>
      <c r="I1257" s="1459">
        <v>0</v>
      </c>
      <c r="J1257" s="1460">
        <v>0</v>
      </c>
      <c r="K1257" s="1461">
        <v>0</v>
      </c>
      <c r="L1257" s="310">
        <f t="shared" si="298"/>
        <v>0</v>
      </c>
      <c r="M1257" s="12">
        <f t="shared" si="299"/>
      </c>
      <c r="N1257" s="13"/>
    </row>
    <row r="1258" spans="2:14" ht="15">
      <c r="B1258" s="272">
        <v>4000</v>
      </c>
      <c r="C1258" s="1796" t="s">
        <v>232</v>
      </c>
      <c r="D1258" s="1797"/>
      <c r="E1258" s="310">
        <f t="shared" si="297"/>
        <v>0</v>
      </c>
      <c r="F1258" s="1411"/>
      <c r="G1258" s="1412"/>
      <c r="H1258" s="1413"/>
      <c r="I1258" s="1411"/>
      <c r="J1258" s="1412"/>
      <c r="K1258" s="1413"/>
      <c r="L1258" s="310">
        <f t="shared" si="298"/>
        <v>0</v>
      </c>
      <c r="M1258" s="12">
        <f t="shared" si="299"/>
      </c>
      <c r="N1258" s="13"/>
    </row>
    <row r="1259" spans="2:14" ht="15">
      <c r="B1259" s="272">
        <v>4100</v>
      </c>
      <c r="C1259" s="1796" t="s">
        <v>233</v>
      </c>
      <c r="D1259" s="1797"/>
      <c r="E1259" s="310">
        <f t="shared" si="297"/>
        <v>0</v>
      </c>
      <c r="F1259" s="1460">
        <v>0</v>
      </c>
      <c r="G1259" s="1460">
        <v>0</v>
      </c>
      <c r="H1259" s="1461">
        <v>0</v>
      </c>
      <c r="I1259" s="1652">
        <v>0</v>
      </c>
      <c r="J1259" s="1460">
        <v>0</v>
      </c>
      <c r="K1259" s="1460">
        <v>0</v>
      </c>
      <c r="L1259" s="310">
        <f t="shared" si="298"/>
        <v>0</v>
      </c>
      <c r="M1259" s="12">
        <f t="shared" si="299"/>
      </c>
      <c r="N1259" s="13"/>
    </row>
    <row r="1260" spans="2:14" ht="15">
      <c r="B1260" s="272">
        <v>4200</v>
      </c>
      <c r="C1260" s="1796" t="s">
        <v>234</v>
      </c>
      <c r="D1260" s="1797"/>
      <c r="E1260" s="310">
        <f aca="true" t="shared" si="300" ref="E1260:L1260">SUM(E1261:E1266)</f>
        <v>0</v>
      </c>
      <c r="F1260" s="274">
        <f t="shared" si="300"/>
        <v>0</v>
      </c>
      <c r="G1260" s="275">
        <f t="shared" si="300"/>
        <v>0</v>
      </c>
      <c r="H1260" s="276">
        <f t="shared" si="300"/>
        <v>0</v>
      </c>
      <c r="I1260" s="274">
        <f t="shared" si="300"/>
        <v>0</v>
      </c>
      <c r="J1260" s="275">
        <f t="shared" si="300"/>
        <v>0</v>
      </c>
      <c r="K1260" s="276">
        <f t="shared" si="300"/>
        <v>0</v>
      </c>
      <c r="L1260" s="310">
        <f t="shared" si="300"/>
        <v>0</v>
      </c>
      <c r="M1260" s="12">
        <f t="shared" si="299"/>
      </c>
      <c r="N1260" s="13"/>
    </row>
    <row r="1261" spans="2:14" ht="15">
      <c r="B1261" s="362"/>
      <c r="C1261" s="279">
        <v>4201</v>
      </c>
      <c r="D1261" s="280" t="s">
        <v>235</v>
      </c>
      <c r="E1261" s="281">
        <f aca="true" t="shared" si="301" ref="E1261:E1266">F1261+G1261+H1261</f>
        <v>0</v>
      </c>
      <c r="F1261" s="152"/>
      <c r="G1261" s="153"/>
      <c r="H1261" s="1407"/>
      <c r="I1261" s="152"/>
      <c r="J1261" s="153"/>
      <c r="K1261" s="1407"/>
      <c r="L1261" s="281">
        <f aca="true" t="shared" si="302" ref="L1261:L1266">I1261+J1261+K1261</f>
        <v>0</v>
      </c>
      <c r="M1261" s="12">
        <f t="shared" si="299"/>
      </c>
      <c r="N1261" s="13"/>
    </row>
    <row r="1262" spans="2:14" ht="15">
      <c r="B1262" s="362"/>
      <c r="C1262" s="293">
        <v>4202</v>
      </c>
      <c r="D1262" s="363" t="s">
        <v>236</v>
      </c>
      <c r="E1262" s="295">
        <f t="shared" si="301"/>
        <v>0</v>
      </c>
      <c r="F1262" s="158"/>
      <c r="G1262" s="159"/>
      <c r="H1262" s="1409"/>
      <c r="I1262" s="158"/>
      <c r="J1262" s="159"/>
      <c r="K1262" s="1409"/>
      <c r="L1262" s="295">
        <f t="shared" si="302"/>
        <v>0</v>
      </c>
      <c r="M1262" s="12">
        <f t="shared" si="299"/>
      </c>
      <c r="N1262" s="13"/>
    </row>
    <row r="1263" spans="2:14" ht="15">
      <c r="B1263" s="362"/>
      <c r="C1263" s="293">
        <v>4214</v>
      </c>
      <c r="D1263" s="363" t="s">
        <v>237</v>
      </c>
      <c r="E1263" s="295">
        <f t="shared" si="301"/>
        <v>0</v>
      </c>
      <c r="F1263" s="158"/>
      <c r="G1263" s="159"/>
      <c r="H1263" s="1409"/>
      <c r="I1263" s="158"/>
      <c r="J1263" s="159"/>
      <c r="K1263" s="1409"/>
      <c r="L1263" s="295">
        <f t="shared" si="302"/>
        <v>0</v>
      </c>
      <c r="M1263" s="12">
        <f t="shared" si="299"/>
      </c>
      <c r="N1263" s="13"/>
    </row>
    <row r="1264" spans="2:14" ht="15">
      <c r="B1264" s="362"/>
      <c r="C1264" s="293">
        <v>4217</v>
      </c>
      <c r="D1264" s="363" t="s">
        <v>238</v>
      </c>
      <c r="E1264" s="295">
        <f t="shared" si="301"/>
        <v>0</v>
      </c>
      <c r="F1264" s="158"/>
      <c r="G1264" s="159"/>
      <c r="H1264" s="1409"/>
      <c r="I1264" s="158"/>
      <c r="J1264" s="159"/>
      <c r="K1264" s="1409"/>
      <c r="L1264" s="295">
        <f t="shared" si="302"/>
        <v>0</v>
      </c>
      <c r="M1264" s="12">
        <f t="shared" si="299"/>
      </c>
      <c r="N1264" s="13"/>
    </row>
    <row r="1265" spans="2:14" ht="15">
      <c r="B1265" s="362"/>
      <c r="C1265" s="293">
        <v>4218</v>
      </c>
      <c r="D1265" s="294" t="s">
        <v>239</v>
      </c>
      <c r="E1265" s="295">
        <f t="shared" si="301"/>
        <v>0</v>
      </c>
      <c r="F1265" s="158"/>
      <c r="G1265" s="159"/>
      <c r="H1265" s="1409"/>
      <c r="I1265" s="158"/>
      <c r="J1265" s="159"/>
      <c r="K1265" s="1409"/>
      <c r="L1265" s="295">
        <f t="shared" si="302"/>
        <v>0</v>
      </c>
      <c r="M1265" s="12">
        <f t="shared" si="299"/>
      </c>
      <c r="N1265" s="13"/>
    </row>
    <row r="1266" spans="2:14" ht="15">
      <c r="B1266" s="362"/>
      <c r="C1266" s="285">
        <v>4219</v>
      </c>
      <c r="D1266" s="343" t="s">
        <v>240</v>
      </c>
      <c r="E1266" s="287">
        <f t="shared" si="301"/>
        <v>0</v>
      </c>
      <c r="F1266" s="173"/>
      <c r="G1266" s="174"/>
      <c r="H1266" s="1410"/>
      <c r="I1266" s="173"/>
      <c r="J1266" s="174"/>
      <c r="K1266" s="1410"/>
      <c r="L1266" s="287">
        <f t="shared" si="302"/>
        <v>0</v>
      </c>
      <c r="M1266" s="12">
        <f t="shared" si="299"/>
      </c>
      <c r="N1266" s="13"/>
    </row>
    <row r="1267" spans="2:14" ht="15">
      <c r="B1267" s="272">
        <v>4300</v>
      </c>
      <c r="C1267" s="1796" t="s">
        <v>1651</v>
      </c>
      <c r="D1267" s="1797"/>
      <c r="E1267" s="310">
        <f aca="true" t="shared" si="303" ref="E1267:L1267">SUM(E1268:E1270)</f>
        <v>0</v>
      </c>
      <c r="F1267" s="274">
        <f t="shared" si="303"/>
        <v>0</v>
      </c>
      <c r="G1267" s="275">
        <f t="shared" si="303"/>
        <v>0</v>
      </c>
      <c r="H1267" s="276">
        <f t="shared" si="303"/>
        <v>0</v>
      </c>
      <c r="I1267" s="274">
        <f t="shared" si="303"/>
        <v>0</v>
      </c>
      <c r="J1267" s="275">
        <f t="shared" si="303"/>
        <v>0</v>
      </c>
      <c r="K1267" s="276">
        <f t="shared" si="303"/>
        <v>0</v>
      </c>
      <c r="L1267" s="310">
        <f t="shared" si="303"/>
        <v>0</v>
      </c>
      <c r="M1267" s="12">
        <f t="shared" si="299"/>
      </c>
      <c r="N1267" s="13"/>
    </row>
    <row r="1268" spans="2:14" ht="15">
      <c r="B1268" s="362"/>
      <c r="C1268" s="279">
        <v>4301</v>
      </c>
      <c r="D1268" s="311" t="s">
        <v>241</v>
      </c>
      <c r="E1268" s="281">
        <f aca="true" t="shared" si="304" ref="E1268:E1273">F1268+G1268+H1268</f>
        <v>0</v>
      </c>
      <c r="F1268" s="152"/>
      <c r="G1268" s="153"/>
      <c r="H1268" s="1407"/>
      <c r="I1268" s="152"/>
      <c r="J1268" s="153"/>
      <c r="K1268" s="1407"/>
      <c r="L1268" s="281">
        <f aca="true" t="shared" si="305" ref="L1268:L1273">I1268+J1268+K1268</f>
        <v>0</v>
      </c>
      <c r="M1268" s="12">
        <f t="shared" si="299"/>
      </c>
      <c r="N1268" s="13"/>
    </row>
    <row r="1269" spans="2:14" ht="15">
      <c r="B1269" s="362"/>
      <c r="C1269" s="293">
        <v>4302</v>
      </c>
      <c r="D1269" s="363" t="s">
        <v>242</v>
      </c>
      <c r="E1269" s="295">
        <f t="shared" si="304"/>
        <v>0</v>
      </c>
      <c r="F1269" s="158"/>
      <c r="G1269" s="159"/>
      <c r="H1269" s="1409"/>
      <c r="I1269" s="158"/>
      <c r="J1269" s="159"/>
      <c r="K1269" s="1409"/>
      <c r="L1269" s="295">
        <f t="shared" si="305"/>
        <v>0</v>
      </c>
      <c r="M1269" s="12">
        <f t="shared" si="299"/>
      </c>
      <c r="N1269" s="13"/>
    </row>
    <row r="1270" spans="2:14" ht="15">
      <c r="B1270" s="362"/>
      <c r="C1270" s="285">
        <v>4309</v>
      </c>
      <c r="D1270" s="301" t="s">
        <v>243</v>
      </c>
      <c r="E1270" s="287">
        <f t="shared" si="304"/>
        <v>0</v>
      </c>
      <c r="F1270" s="173"/>
      <c r="G1270" s="174"/>
      <c r="H1270" s="1410"/>
      <c r="I1270" s="173"/>
      <c r="J1270" s="174"/>
      <c r="K1270" s="1410"/>
      <c r="L1270" s="287">
        <f t="shared" si="305"/>
        <v>0</v>
      </c>
      <c r="M1270" s="12">
        <f t="shared" si="299"/>
      </c>
      <c r="N1270" s="13"/>
    </row>
    <row r="1271" spans="2:14" ht="15">
      <c r="B1271" s="272">
        <v>4400</v>
      </c>
      <c r="C1271" s="1796" t="s">
        <v>1648</v>
      </c>
      <c r="D1271" s="1797"/>
      <c r="E1271" s="310">
        <f t="shared" si="304"/>
        <v>0</v>
      </c>
      <c r="F1271" s="1411"/>
      <c r="G1271" s="1412"/>
      <c r="H1271" s="1413"/>
      <c r="I1271" s="1411"/>
      <c r="J1271" s="1412"/>
      <c r="K1271" s="1413"/>
      <c r="L1271" s="310">
        <f t="shared" si="305"/>
        <v>0</v>
      </c>
      <c r="M1271" s="12">
        <f t="shared" si="299"/>
      </c>
      <c r="N1271" s="13"/>
    </row>
    <row r="1272" spans="2:14" ht="15">
      <c r="B1272" s="272">
        <v>4500</v>
      </c>
      <c r="C1272" s="1796" t="s">
        <v>1649</v>
      </c>
      <c r="D1272" s="1797"/>
      <c r="E1272" s="310">
        <f t="shared" si="304"/>
        <v>0</v>
      </c>
      <c r="F1272" s="1411"/>
      <c r="G1272" s="1412"/>
      <c r="H1272" s="1413"/>
      <c r="I1272" s="1411"/>
      <c r="J1272" s="1412"/>
      <c r="K1272" s="1413"/>
      <c r="L1272" s="310">
        <f t="shared" si="305"/>
        <v>0</v>
      </c>
      <c r="M1272" s="12">
        <f t="shared" si="299"/>
      </c>
      <c r="N1272" s="13"/>
    </row>
    <row r="1273" spans="2:14" ht="15">
      <c r="B1273" s="272">
        <v>4600</v>
      </c>
      <c r="C1273" s="1798" t="s">
        <v>244</v>
      </c>
      <c r="D1273" s="1799"/>
      <c r="E1273" s="310">
        <f t="shared" si="304"/>
        <v>0</v>
      </c>
      <c r="F1273" s="1411"/>
      <c r="G1273" s="1412"/>
      <c r="H1273" s="1413"/>
      <c r="I1273" s="1411"/>
      <c r="J1273" s="1412"/>
      <c r="K1273" s="1413"/>
      <c r="L1273" s="310">
        <f t="shared" si="305"/>
        <v>0</v>
      </c>
      <c r="M1273" s="12">
        <f t="shared" si="299"/>
      </c>
      <c r="N1273" s="13"/>
    </row>
    <row r="1274" spans="2:14" ht="15">
      <c r="B1274" s="272">
        <v>4900</v>
      </c>
      <c r="C1274" s="1796" t="s">
        <v>270</v>
      </c>
      <c r="D1274" s="1797"/>
      <c r="E1274" s="310">
        <f aca="true" t="shared" si="306" ref="E1274:L1274">+E1275+E1276</f>
        <v>0</v>
      </c>
      <c r="F1274" s="274">
        <f t="shared" si="306"/>
        <v>0</v>
      </c>
      <c r="G1274" s="275">
        <f t="shared" si="306"/>
        <v>0</v>
      </c>
      <c r="H1274" s="276">
        <f t="shared" si="306"/>
        <v>0</v>
      </c>
      <c r="I1274" s="274">
        <f t="shared" si="306"/>
        <v>0</v>
      </c>
      <c r="J1274" s="275">
        <f t="shared" si="306"/>
        <v>0</v>
      </c>
      <c r="K1274" s="276">
        <f t="shared" si="306"/>
        <v>0</v>
      </c>
      <c r="L1274" s="310">
        <f t="shared" si="306"/>
        <v>0</v>
      </c>
      <c r="M1274" s="12">
        <f t="shared" si="299"/>
      </c>
      <c r="N1274" s="13"/>
    </row>
    <row r="1275" spans="2:14" ht="15">
      <c r="B1275" s="362"/>
      <c r="C1275" s="279">
        <v>4901</v>
      </c>
      <c r="D1275" s="364" t="s">
        <v>271</v>
      </c>
      <c r="E1275" s="281">
        <f>F1275+G1275+H1275</f>
        <v>0</v>
      </c>
      <c r="F1275" s="152"/>
      <c r="G1275" s="153"/>
      <c r="H1275" s="1407"/>
      <c r="I1275" s="152"/>
      <c r="J1275" s="153"/>
      <c r="K1275" s="1407"/>
      <c r="L1275" s="281">
        <f>I1275+J1275+K1275</f>
        <v>0</v>
      </c>
      <c r="M1275" s="12">
        <f t="shared" si="299"/>
      </c>
      <c r="N1275" s="13"/>
    </row>
    <row r="1276" spans="2:14" ht="15">
      <c r="B1276" s="362"/>
      <c r="C1276" s="285">
        <v>4902</v>
      </c>
      <c r="D1276" s="301" t="s">
        <v>272</v>
      </c>
      <c r="E1276" s="287">
        <f>F1276+G1276+H1276</f>
        <v>0</v>
      </c>
      <c r="F1276" s="173"/>
      <c r="G1276" s="174"/>
      <c r="H1276" s="1410"/>
      <c r="I1276" s="173"/>
      <c r="J1276" s="174"/>
      <c r="K1276" s="1410"/>
      <c r="L1276" s="287">
        <f>I1276+J1276+K1276</f>
        <v>0</v>
      </c>
      <c r="M1276" s="12">
        <f t="shared" si="299"/>
      </c>
      <c r="N1276" s="13"/>
    </row>
    <row r="1277" spans="2:14" ht="15">
      <c r="B1277" s="365">
        <v>5100</v>
      </c>
      <c r="C1277" s="1794" t="s">
        <v>245</v>
      </c>
      <c r="D1277" s="1795"/>
      <c r="E1277" s="310">
        <f>F1277+G1277+H1277</f>
        <v>0</v>
      </c>
      <c r="F1277" s="1411"/>
      <c r="G1277" s="1412"/>
      <c r="H1277" s="1413"/>
      <c r="I1277" s="1411"/>
      <c r="J1277" s="1412"/>
      <c r="K1277" s="1413"/>
      <c r="L1277" s="310">
        <f>I1277+J1277+K1277</f>
        <v>0</v>
      </c>
      <c r="M1277" s="12">
        <f t="shared" si="299"/>
      </c>
      <c r="N1277" s="13"/>
    </row>
    <row r="1278" spans="2:14" ht="15">
      <c r="B1278" s="365">
        <v>5200</v>
      </c>
      <c r="C1278" s="1794" t="s">
        <v>246</v>
      </c>
      <c r="D1278" s="1795"/>
      <c r="E1278" s="310">
        <f aca="true" t="shared" si="307" ref="E1278:L1278">SUM(E1279:E1285)</f>
        <v>0</v>
      </c>
      <c r="F1278" s="274">
        <f t="shared" si="307"/>
        <v>0</v>
      </c>
      <c r="G1278" s="275">
        <f t="shared" si="307"/>
        <v>0</v>
      </c>
      <c r="H1278" s="276">
        <f t="shared" si="307"/>
        <v>0</v>
      </c>
      <c r="I1278" s="274">
        <f t="shared" si="307"/>
        <v>0</v>
      </c>
      <c r="J1278" s="275">
        <f t="shared" si="307"/>
        <v>0</v>
      </c>
      <c r="K1278" s="276">
        <f t="shared" si="307"/>
        <v>0</v>
      </c>
      <c r="L1278" s="310">
        <f t="shared" si="307"/>
        <v>0</v>
      </c>
      <c r="M1278" s="12">
        <f t="shared" si="299"/>
      </c>
      <c r="N1278" s="13"/>
    </row>
    <row r="1279" spans="2:14" ht="15">
      <c r="B1279" s="366"/>
      <c r="C1279" s="367">
        <v>5201</v>
      </c>
      <c r="D1279" s="368" t="s">
        <v>247</v>
      </c>
      <c r="E1279" s="281">
        <f aca="true" t="shared" si="308" ref="E1279:E1285">F1279+G1279+H1279</f>
        <v>0</v>
      </c>
      <c r="F1279" s="152"/>
      <c r="G1279" s="153"/>
      <c r="H1279" s="1407"/>
      <c r="I1279" s="152"/>
      <c r="J1279" s="153"/>
      <c r="K1279" s="1407"/>
      <c r="L1279" s="281">
        <f aca="true" t="shared" si="309" ref="L1279:L1285">I1279+J1279+K1279</f>
        <v>0</v>
      </c>
      <c r="M1279" s="12">
        <f t="shared" si="299"/>
      </c>
      <c r="N1279" s="13"/>
    </row>
    <row r="1280" spans="2:14" ht="15">
      <c r="B1280" s="366"/>
      <c r="C1280" s="369">
        <v>5202</v>
      </c>
      <c r="D1280" s="370" t="s">
        <v>248</v>
      </c>
      <c r="E1280" s="295">
        <f t="shared" si="308"/>
        <v>0</v>
      </c>
      <c r="F1280" s="158"/>
      <c r="G1280" s="159"/>
      <c r="H1280" s="1409"/>
      <c r="I1280" s="158"/>
      <c r="J1280" s="159"/>
      <c r="K1280" s="1409"/>
      <c r="L1280" s="295">
        <f t="shared" si="309"/>
        <v>0</v>
      </c>
      <c r="M1280" s="12">
        <f t="shared" si="299"/>
      </c>
      <c r="N1280" s="13"/>
    </row>
    <row r="1281" spans="2:14" ht="15">
      <c r="B1281" s="366"/>
      <c r="C1281" s="369">
        <v>5203</v>
      </c>
      <c r="D1281" s="370" t="s">
        <v>612</v>
      </c>
      <c r="E1281" s="295">
        <f t="shared" si="308"/>
        <v>0</v>
      </c>
      <c r="F1281" s="158"/>
      <c r="G1281" s="159"/>
      <c r="H1281" s="1409"/>
      <c r="I1281" s="158"/>
      <c r="J1281" s="159"/>
      <c r="K1281" s="1409"/>
      <c r="L1281" s="295">
        <f t="shared" si="309"/>
        <v>0</v>
      </c>
      <c r="M1281" s="12">
        <f t="shared" si="299"/>
      </c>
      <c r="N1281" s="13"/>
    </row>
    <row r="1282" spans="2:14" ht="15">
      <c r="B1282" s="366"/>
      <c r="C1282" s="369">
        <v>5204</v>
      </c>
      <c r="D1282" s="370" t="s">
        <v>613</v>
      </c>
      <c r="E1282" s="295">
        <f t="shared" si="308"/>
        <v>0</v>
      </c>
      <c r="F1282" s="158"/>
      <c r="G1282" s="159"/>
      <c r="H1282" s="1409"/>
      <c r="I1282" s="158"/>
      <c r="J1282" s="159"/>
      <c r="K1282" s="1409"/>
      <c r="L1282" s="295">
        <f t="shared" si="309"/>
        <v>0</v>
      </c>
      <c r="M1282" s="12">
        <f t="shared" si="299"/>
      </c>
      <c r="N1282" s="13"/>
    </row>
    <row r="1283" spans="2:14" ht="15">
      <c r="B1283" s="366"/>
      <c r="C1283" s="369">
        <v>5205</v>
      </c>
      <c r="D1283" s="370" t="s">
        <v>614</v>
      </c>
      <c r="E1283" s="295">
        <f t="shared" si="308"/>
        <v>0</v>
      </c>
      <c r="F1283" s="158"/>
      <c r="G1283" s="159"/>
      <c r="H1283" s="1409"/>
      <c r="I1283" s="158"/>
      <c r="J1283" s="159"/>
      <c r="K1283" s="1409"/>
      <c r="L1283" s="295">
        <f t="shared" si="309"/>
        <v>0</v>
      </c>
      <c r="M1283" s="12">
        <f t="shared" si="299"/>
      </c>
      <c r="N1283" s="13"/>
    </row>
    <row r="1284" spans="2:14" ht="15">
      <c r="B1284" s="366"/>
      <c r="C1284" s="369">
        <v>5206</v>
      </c>
      <c r="D1284" s="370" t="s">
        <v>615</v>
      </c>
      <c r="E1284" s="295">
        <f t="shared" si="308"/>
        <v>0</v>
      </c>
      <c r="F1284" s="158"/>
      <c r="G1284" s="159"/>
      <c r="H1284" s="1409"/>
      <c r="I1284" s="158"/>
      <c r="J1284" s="159"/>
      <c r="K1284" s="1409"/>
      <c r="L1284" s="295">
        <f t="shared" si="309"/>
        <v>0</v>
      </c>
      <c r="M1284" s="12">
        <f t="shared" si="299"/>
      </c>
      <c r="N1284" s="13"/>
    </row>
    <row r="1285" spans="2:14" ht="15">
      <c r="B1285" s="366"/>
      <c r="C1285" s="371">
        <v>5219</v>
      </c>
      <c r="D1285" s="372" t="s">
        <v>616</v>
      </c>
      <c r="E1285" s="287">
        <f t="shared" si="308"/>
        <v>0</v>
      </c>
      <c r="F1285" s="173"/>
      <c r="G1285" s="174"/>
      <c r="H1285" s="1410"/>
      <c r="I1285" s="173"/>
      <c r="J1285" s="174"/>
      <c r="K1285" s="1410"/>
      <c r="L1285" s="287">
        <f t="shared" si="309"/>
        <v>0</v>
      </c>
      <c r="M1285" s="12">
        <f aca="true" t="shared" si="310" ref="M1285:M1304">(IF($E1285&lt;&gt;0,$M$2,IF($L1285&lt;&gt;0,$M$2,"")))</f>
      </c>
      <c r="N1285" s="13"/>
    </row>
    <row r="1286" spans="2:14" ht="15">
      <c r="B1286" s="365">
        <v>5300</v>
      </c>
      <c r="C1286" s="1794" t="s">
        <v>617</v>
      </c>
      <c r="D1286" s="1795"/>
      <c r="E1286" s="310">
        <f aca="true" t="shared" si="311" ref="E1286:L1286">SUM(E1287:E1288)</f>
        <v>0</v>
      </c>
      <c r="F1286" s="274">
        <f t="shared" si="311"/>
        <v>0</v>
      </c>
      <c r="G1286" s="275">
        <f t="shared" si="311"/>
        <v>0</v>
      </c>
      <c r="H1286" s="276">
        <f t="shared" si="311"/>
        <v>0</v>
      </c>
      <c r="I1286" s="274">
        <f t="shared" si="311"/>
        <v>0</v>
      </c>
      <c r="J1286" s="275">
        <f t="shared" si="311"/>
        <v>0</v>
      </c>
      <c r="K1286" s="276">
        <f t="shared" si="311"/>
        <v>0</v>
      </c>
      <c r="L1286" s="310">
        <f t="shared" si="311"/>
        <v>0</v>
      </c>
      <c r="M1286" s="12">
        <f t="shared" si="310"/>
      </c>
      <c r="N1286" s="13"/>
    </row>
    <row r="1287" spans="2:14" ht="15">
      <c r="B1287" s="366"/>
      <c r="C1287" s="367">
        <v>5301</v>
      </c>
      <c r="D1287" s="368" t="s">
        <v>304</v>
      </c>
      <c r="E1287" s="281">
        <f>F1287+G1287+H1287</f>
        <v>0</v>
      </c>
      <c r="F1287" s="152"/>
      <c r="G1287" s="153"/>
      <c r="H1287" s="1407"/>
      <c r="I1287" s="152"/>
      <c r="J1287" s="153"/>
      <c r="K1287" s="1407"/>
      <c r="L1287" s="281">
        <f>I1287+J1287+K1287</f>
        <v>0</v>
      </c>
      <c r="M1287" s="12">
        <f t="shared" si="310"/>
      </c>
      <c r="N1287" s="13"/>
    </row>
    <row r="1288" spans="2:14" ht="15">
      <c r="B1288" s="366"/>
      <c r="C1288" s="371">
        <v>5309</v>
      </c>
      <c r="D1288" s="372" t="s">
        <v>618</v>
      </c>
      <c r="E1288" s="287">
        <f>F1288+G1288+H1288</f>
        <v>0</v>
      </c>
      <c r="F1288" s="173"/>
      <c r="G1288" s="174"/>
      <c r="H1288" s="1410"/>
      <c r="I1288" s="173"/>
      <c r="J1288" s="174"/>
      <c r="K1288" s="1410"/>
      <c r="L1288" s="287">
        <f>I1288+J1288+K1288</f>
        <v>0</v>
      </c>
      <c r="M1288" s="12">
        <f t="shared" si="310"/>
      </c>
      <c r="N1288" s="13"/>
    </row>
    <row r="1289" spans="2:14" ht="15">
      <c r="B1289" s="365">
        <v>5400</v>
      </c>
      <c r="C1289" s="1794" t="s">
        <v>675</v>
      </c>
      <c r="D1289" s="1795"/>
      <c r="E1289" s="310">
        <f>F1289+G1289+H1289</f>
        <v>0</v>
      </c>
      <c r="F1289" s="1411"/>
      <c r="G1289" s="1412"/>
      <c r="H1289" s="1413"/>
      <c r="I1289" s="1411"/>
      <c r="J1289" s="1412"/>
      <c r="K1289" s="1413"/>
      <c r="L1289" s="310">
        <f>I1289+J1289+K1289</f>
        <v>0</v>
      </c>
      <c r="M1289" s="12">
        <f t="shared" si="310"/>
      </c>
      <c r="N1289" s="13"/>
    </row>
    <row r="1290" spans="2:14" ht="15">
      <c r="B1290" s="272">
        <v>5500</v>
      </c>
      <c r="C1290" s="1796" t="s">
        <v>676</v>
      </c>
      <c r="D1290" s="1797"/>
      <c r="E1290" s="310">
        <f aca="true" t="shared" si="312" ref="E1290:L1290">SUM(E1291:E1294)</f>
        <v>0</v>
      </c>
      <c r="F1290" s="274">
        <f t="shared" si="312"/>
        <v>0</v>
      </c>
      <c r="G1290" s="275">
        <f t="shared" si="312"/>
        <v>0</v>
      </c>
      <c r="H1290" s="276">
        <f t="shared" si="312"/>
        <v>0</v>
      </c>
      <c r="I1290" s="274">
        <f t="shared" si="312"/>
        <v>0</v>
      </c>
      <c r="J1290" s="275">
        <f t="shared" si="312"/>
        <v>0</v>
      </c>
      <c r="K1290" s="276">
        <f t="shared" si="312"/>
        <v>0</v>
      </c>
      <c r="L1290" s="310">
        <f t="shared" si="312"/>
        <v>0</v>
      </c>
      <c r="M1290" s="12">
        <f t="shared" si="310"/>
      </c>
      <c r="N1290" s="13"/>
    </row>
    <row r="1291" spans="2:14" ht="15">
      <c r="B1291" s="362"/>
      <c r="C1291" s="279">
        <v>5501</v>
      </c>
      <c r="D1291" s="311" t="s">
        <v>677</v>
      </c>
      <c r="E1291" s="281">
        <f>F1291+G1291+H1291</f>
        <v>0</v>
      </c>
      <c r="F1291" s="152"/>
      <c r="G1291" s="153"/>
      <c r="H1291" s="1407"/>
      <c r="I1291" s="152"/>
      <c r="J1291" s="153"/>
      <c r="K1291" s="1407"/>
      <c r="L1291" s="281">
        <f>I1291+J1291+K1291</f>
        <v>0</v>
      </c>
      <c r="M1291" s="12">
        <f t="shared" si="310"/>
      </c>
      <c r="N1291" s="13"/>
    </row>
    <row r="1292" spans="2:14" ht="15">
      <c r="B1292" s="362"/>
      <c r="C1292" s="293">
        <v>5502</v>
      </c>
      <c r="D1292" s="294" t="s">
        <v>678</v>
      </c>
      <c r="E1292" s="295">
        <f>F1292+G1292+H1292</f>
        <v>0</v>
      </c>
      <c r="F1292" s="158"/>
      <c r="G1292" s="159"/>
      <c r="H1292" s="1409"/>
      <c r="I1292" s="158"/>
      <c r="J1292" s="159"/>
      <c r="K1292" s="1409"/>
      <c r="L1292" s="295">
        <f>I1292+J1292+K1292</f>
        <v>0</v>
      </c>
      <c r="M1292" s="12">
        <f t="shared" si="310"/>
      </c>
      <c r="N1292" s="13"/>
    </row>
    <row r="1293" spans="2:14" ht="15">
      <c r="B1293" s="362"/>
      <c r="C1293" s="293">
        <v>5503</v>
      </c>
      <c r="D1293" s="363" t="s">
        <v>679</v>
      </c>
      <c r="E1293" s="295">
        <f>F1293+G1293+H1293</f>
        <v>0</v>
      </c>
      <c r="F1293" s="158"/>
      <c r="G1293" s="159"/>
      <c r="H1293" s="1409"/>
      <c r="I1293" s="158"/>
      <c r="J1293" s="159"/>
      <c r="K1293" s="1409"/>
      <c r="L1293" s="295">
        <f>I1293+J1293+K1293</f>
        <v>0</v>
      </c>
      <c r="M1293" s="12">
        <f t="shared" si="310"/>
      </c>
      <c r="N1293" s="13"/>
    </row>
    <row r="1294" spans="2:14" ht="15">
      <c r="B1294" s="362"/>
      <c r="C1294" s="285">
        <v>5504</v>
      </c>
      <c r="D1294" s="339" t="s">
        <v>680</v>
      </c>
      <c r="E1294" s="287">
        <f>F1294+G1294+H1294</f>
        <v>0</v>
      </c>
      <c r="F1294" s="173"/>
      <c r="G1294" s="174"/>
      <c r="H1294" s="1410"/>
      <c r="I1294" s="173"/>
      <c r="J1294" s="174"/>
      <c r="K1294" s="1410"/>
      <c r="L1294" s="287">
        <f>I1294+J1294+K1294</f>
        <v>0</v>
      </c>
      <c r="M1294" s="12">
        <f t="shared" si="310"/>
      </c>
      <c r="N1294" s="13"/>
    </row>
    <row r="1295" spans="2:14" ht="15">
      <c r="B1295" s="365">
        <v>5700</v>
      </c>
      <c r="C1295" s="1789" t="s">
        <v>903</v>
      </c>
      <c r="D1295" s="1790"/>
      <c r="E1295" s="310">
        <f>SUM(E1296:E1298)</f>
        <v>0</v>
      </c>
      <c r="F1295" s="1459">
        <v>0</v>
      </c>
      <c r="G1295" s="1459">
        <v>0</v>
      </c>
      <c r="H1295" s="1459">
        <v>0</v>
      </c>
      <c r="I1295" s="1459">
        <v>0</v>
      </c>
      <c r="J1295" s="1459">
        <v>0</v>
      </c>
      <c r="K1295" s="1459">
        <v>0</v>
      </c>
      <c r="L1295" s="310">
        <f>SUM(L1296:L1298)</f>
        <v>0</v>
      </c>
      <c r="M1295" s="12">
        <f t="shared" si="310"/>
      </c>
      <c r="N1295" s="13"/>
    </row>
    <row r="1296" spans="2:14" ht="15">
      <c r="B1296" s="366"/>
      <c r="C1296" s="367">
        <v>5701</v>
      </c>
      <c r="D1296" s="368" t="s">
        <v>681</v>
      </c>
      <c r="E1296" s="281">
        <f>F1296+G1296+H1296</f>
        <v>0</v>
      </c>
      <c r="F1296" s="1460">
        <v>0</v>
      </c>
      <c r="G1296" s="1460">
        <v>0</v>
      </c>
      <c r="H1296" s="1461">
        <v>0</v>
      </c>
      <c r="I1296" s="1652">
        <v>0</v>
      </c>
      <c r="J1296" s="1460">
        <v>0</v>
      </c>
      <c r="K1296" s="1460">
        <v>0</v>
      </c>
      <c r="L1296" s="281">
        <f>I1296+J1296+K1296</f>
        <v>0</v>
      </c>
      <c r="M1296" s="12">
        <f t="shared" si="310"/>
      </c>
      <c r="N1296" s="13"/>
    </row>
    <row r="1297" spans="2:14" ht="15">
      <c r="B1297" s="366"/>
      <c r="C1297" s="373">
        <v>5702</v>
      </c>
      <c r="D1297" s="374" t="s">
        <v>682</v>
      </c>
      <c r="E1297" s="314">
        <f>F1297+G1297+H1297</f>
        <v>0</v>
      </c>
      <c r="F1297" s="1460">
        <v>0</v>
      </c>
      <c r="G1297" s="1460">
        <v>0</v>
      </c>
      <c r="H1297" s="1461">
        <v>0</v>
      </c>
      <c r="I1297" s="1652">
        <v>0</v>
      </c>
      <c r="J1297" s="1460">
        <v>0</v>
      </c>
      <c r="K1297" s="1460">
        <v>0</v>
      </c>
      <c r="L1297" s="314">
        <f>I1297+J1297+K1297</f>
        <v>0</v>
      </c>
      <c r="M1297" s="12">
        <f t="shared" si="310"/>
      </c>
      <c r="N1297" s="13"/>
    </row>
    <row r="1298" spans="2:14" ht="15">
      <c r="B1298" s="292"/>
      <c r="C1298" s="375">
        <v>4071</v>
      </c>
      <c r="D1298" s="376" t="s">
        <v>683</v>
      </c>
      <c r="E1298" s="377">
        <f>F1298+G1298+H1298</f>
        <v>0</v>
      </c>
      <c r="F1298" s="1460">
        <v>0</v>
      </c>
      <c r="G1298" s="1460">
        <v>0</v>
      </c>
      <c r="H1298" s="1461">
        <v>0</v>
      </c>
      <c r="I1298" s="1652">
        <v>0</v>
      </c>
      <c r="J1298" s="1460">
        <v>0</v>
      </c>
      <c r="K1298" s="1460">
        <v>0</v>
      </c>
      <c r="L1298" s="377">
        <f>I1298+J1298+K1298</f>
        <v>0</v>
      </c>
      <c r="M1298" s="12">
        <f t="shared" si="310"/>
      </c>
      <c r="N1298" s="13"/>
    </row>
    <row r="1299" spans="2:14" ht="15">
      <c r="B1299" s="571"/>
      <c r="C1299" s="1791" t="s">
        <v>684</v>
      </c>
      <c r="D1299" s="1792"/>
      <c r="E1299" s="1427"/>
      <c r="F1299" s="1427"/>
      <c r="G1299" s="1427"/>
      <c r="H1299" s="1427"/>
      <c r="I1299" s="1427"/>
      <c r="J1299" s="1427"/>
      <c r="K1299" s="1427"/>
      <c r="L1299" s="1428"/>
      <c r="M1299" s="12">
        <f t="shared" si="310"/>
      </c>
      <c r="N1299" s="13"/>
    </row>
    <row r="1300" spans="2:14" ht="15">
      <c r="B1300" s="381">
        <v>98</v>
      </c>
      <c r="C1300" s="1791" t="s">
        <v>684</v>
      </c>
      <c r="D1300" s="1792"/>
      <c r="E1300" s="382">
        <f>F1300+G1300+H1300</f>
        <v>0</v>
      </c>
      <c r="F1300" s="1418"/>
      <c r="G1300" s="1419"/>
      <c r="H1300" s="1420"/>
      <c r="I1300" s="1449">
        <v>0</v>
      </c>
      <c r="J1300" s="1450">
        <v>0</v>
      </c>
      <c r="K1300" s="1451">
        <v>0</v>
      </c>
      <c r="L1300" s="382">
        <f>I1300+J1300+K1300</f>
        <v>0</v>
      </c>
      <c r="M1300" s="12">
        <f t="shared" si="310"/>
      </c>
      <c r="N1300" s="13"/>
    </row>
    <row r="1301" spans="2:14" ht="15">
      <c r="B1301" s="1422"/>
      <c r="C1301" s="1423"/>
      <c r="D1301" s="1424"/>
      <c r="E1301" s="269"/>
      <c r="F1301" s="269"/>
      <c r="G1301" s="269"/>
      <c r="H1301" s="269"/>
      <c r="I1301" s="269"/>
      <c r="J1301" s="269"/>
      <c r="K1301" s="269"/>
      <c r="L1301" s="270"/>
      <c r="M1301" s="12">
        <f t="shared" si="310"/>
      </c>
      <c r="N1301" s="13"/>
    </row>
    <row r="1302" spans="2:14" ht="15">
      <c r="B1302" s="1425"/>
      <c r="C1302" s="111"/>
      <c r="D1302" s="1426"/>
      <c r="E1302" s="218"/>
      <c r="F1302" s="218"/>
      <c r="G1302" s="218"/>
      <c r="H1302" s="218"/>
      <c r="I1302" s="218"/>
      <c r="J1302" s="218"/>
      <c r="K1302" s="218"/>
      <c r="L1302" s="389"/>
      <c r="M1302" s="12">
        <f t="shared" si="310"/>
      </c>
      <c r="N1302" s="13"/>
    </row>
    <row r="1303" spans="2:14" ht="15">
      <c r="B1303" s="1425"/>
      <c r="C1303" s="111"/>
      <c r="D1303" s="1426"/>
      <c r="E1303" s="218"/>
      <c r="F1303" s="218"/>
      <c r="G1303" s="218"/>
      <c r="H1303" s="218"/>
      <c r="I1303" s="218"/>
      <c r="J1303" s="218"/>
      <c r="K1303" s="218"/>
      <c r="L1303" s="389"/>
      <c r="M1303" s="12">
        <f t="shared" si="310"/>
      </c>
      <c r="N1303" s="13"/>
    </row>
    <row r="1304" spans="2:14" ht="15">
      <c r="B1304" s="1452"/>
      <c r="C1304" s="393" t="s">
        <v>730</v>
      </c>
      <c r="D1304" s="1421">
        <f>+B1304</f>
        <v>0</v>
      </c>
      <c r="E1304" s="395">
        <f aca="true" t="shared" si="313" ref="E1304:L1304">SUM(E1189,E1192,E1198,E1206,E1207,E1225,E1229,E1235,E1238,E1239,E1240,E1241,E1242,E1251,E1257,E1258,E1259,E1260,E1267,E1271,E1272,E1273,E1274,E1277,E1278,E1286,E1289,E1290,E1295)+E1300</f>
        <v>2705</v>
      </c>
      <c r="F1304" s="396">
        <f t="shared" si="313"/>
        <v>2705</v>
      </c>
      <c r="G1304" s="397">
        <f t="shared" si="313"/>
        <v>0</v>
      </c>
      <c r="H1304" s="398">
        <f t="shared" si="313"/>
        <v>0</v>
      </c>
      <c r="I1304" s="396">
        <f t="shared" si="313"/>
        <v>2705</v>
      </c>
      <c r="J1304" s="397">
        <f t="shared" si="313"/>
        <v>0</v>
      </c>
      <c r="K1304" s="398">
        <f t="shared" si="313"/>
        <v>0</v>
      </c>
      <c r="L1304" s="395">
        <f t="shared" si="313"/>
        <v>2705</v>
      </c>
      <c r="M1304" s="12">
        <f t="shared" si="310"/>
        <v>1</v>
      </c>
      <c r="N1304" s="73" t="str">
        <f>LEFT(C1186,1)</f>
        <v>7</v>
      </c>
    </row>
    <row r="1305" spans="2:13" ht="15">
      <c r="B1305" s="79" t="s">
        <v>120</v>
      </c>
      <c r="C1305" s="1"/>
      <c r="L1305" s="6"/>
      <c r="M1305" s="7">
        <f>(IF($E1304&lt;&gt;0,$M$2,IF($L1304&lt;&gt;0,$M$2,"")))</f>
        <v>1</v>
      </c>
    </row>
    <row r="1306" spans="2:13" ht="15">
      <c r="B1306" s="1356"/>
      <c r="C1306" s="1356"/>
      <c r="D1306" s="1357"/>
      <c r="E1306" s="1356"/>
      <c r="F1306" s="1356"/>
      <c r="G1306" s="1356"/>
      <c r="H1306" s="1356"/>
      <c r="I1306" s="1356"/>
      <c r="J1306" s="1356"/>
      <c r="K1306" s="1356"/>
      <c r="L1306" s="1358"/>
      <c r="M1306" s="7">
        <f>(IF($E1304&lt;&gt;0,$M$2,IF($L1304&lt;&gt;0,$M$2,"")))</f>
        <v>1</v>
      </c>
    </row>
    <row r="1307" spans="2:13" ht="18"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77"/>
      <c r="M1307" s="74">
        <f>(IF(E1302&lt;&gt;0,$G$2,IF(L1302&lt;&gt;0,$G$2,"")))</f>
      </c>
    </row>
    <row r="1308" spans="2:13" ht="18"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77"/>
      <c r="M1308" s="74">
        <f>(IF(E1303&lt;&gt;0,$G$2,IF(L1303&lt;&gt;0,$G$2,"")))</f>
      </c>
    </row>
  </sheetData>
  <sheetProtection password="81B0" sheet="1"/>
  <mergeCells count="285">
    <mergeCell ref="C1274:D1274"/>
    <mergeCell ref="C1300:D1300"/>
    <mergeCell ref="C1277:D1277"/>
    <mergeCell ref="C1278:D1278"/>
    <mergeCell ref="C1286:D1286"/>
    <mergeCell ref="C1289:D1289"/>
    <mergeCell ref="C1290:D1290"/>
    <mergeCell ref="C1295:D1295"/>
    <mergeCell ref="C1299:D1299"/>
    <mergeCell ref="C1239:D1239"/>
    <mergeCell ref="C1260:D1260"/>
    <mergeCell ref="C1267:D1267"/>
    <mergeCell ref="C1271:D1271"/>
    <mergeCell ref="C1272:D1272"/>
    <mergeCell ref="C1273:D1273"/>
    <mergeCell ref="C1207:D1207"/>
    <mergeCell ref="C1241:D1241"/>
    <mergeCell ref="C1242:D1242"/>
    <mergeCell ref="C1257:D1257"/>
    <mergeCell ref="C1258:D1258"/>
    <mergeCell ref="C1259:D1259"/>
    <mergeCell ref="C1225:D1225"/>
    <mergeCell ref="C1229:D1229"/>
    <mergeCell ref="C1235:D1235"/>
    <mergeCell ref="C1238:D1238"/>
    <mergeCell ref="B1173:D1173"/>
    <mergeCell ref="B1175:D1175"/>
    <mergeCell ref="B1178:D1178"/>
    <mergeCell ref="E1182:H1182"/>
    <mergeCell ref="I1182:L1182"/>
    <mergeCell ref="C1240:D1240"/>
    <mergeCell ref="C1189:D1189"/>
    <mergeCell ref="C1192:D1192"/>
    <mergeCell ref="C1198:D1198"/>
    <mergeCell ref="C1206:D1206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1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2013</v>
      </c>
      <c r="C152" s="1488">
        <v>5541</v>
      </c>
    </row>
    <row r="153" spans="1:3" ht="15.75">
      <c r="A153" s="1488">
        <v>5545</v>
      </c>
      <c r="B153" s="1500" t="s">
        <v>2014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2015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2018</v>
      </c>
      <c r="B306" s="1509"/>
      <c r="C306" s="1509"/>
    </row>
    <row r="307" spans="1:3" ht="14.25">
      <c r="A307" s="1508" t="s">
        <v>2019</v>
      </c>
      <c r="B307" s="1509" t="s">
        <v>2020</v>
      </c>
      <c r="C307" s="1509" t="s">
        <v>2018</v>
      </c>
    </row>
    <row r="308" spans="1:3" ht="14.25">
      <c r="A308" s="1508" t="s">
        <v>2021</v>
      </c>
      <c r="B308" s="1509" t="s">
        <v>2022</v>
      </c>
      <c r="C308" s="1509" t="s">
        <v>2018</v>
      </c>
    </row>
    <row r="309" spans="1:3" ht="14.25">
      <c r="A309" s="1508" t="s">
        <v>2023</v>
      </c>
      <c r="B309" s="1509" t="s">
        <v>2024</v>
      </c>
      <c r="C309" s="1509" t="s">
        <v>2018</v>
      </c>
    </row>
    <row r="310" spans="1:3" ht="14.25">
      <c r="A310" s="1508" t="s">
        <v>2025</v>
      </c>
      <c r="B310" s="1509" t="s">
        <v>2026</v>
      </c>
      <c r="C310" s="1509" t="s">
        <v>2018</v>
      </c>
    </row>
    <row r="311" spans="1:3" ht="14.25">
      <c r="A311" s="1508" t="s">
        <v>2027</v>
      </c>
      <c r="B311" s="1509" t="s">
        <v>2028</v>
      </c>
      <c r="C311" s="1509" t="s">
        <v>2018</v>
      </c>
    </row>
    <row r="312" spans="1:3" ht="14.25">
      <c r="A312" s="1508" t="s">
        <v>2029</v>
      </c>
      <c r="B312" s="1509" t="s">
        <v>2030</v>
      </c>
      <c r="C312" s="1509" t="s">
        <v>2018</v>
      </c>
    </row>
    <row r="313" spans="1:3" ht="14.25">
      <c r="A313" s="1508" t="s">
        <v>2031</v>
      </c>
      <c r="B313" s="1509" t="s">
        <v>2032</v>
      </c>
      <c r="C313" s="1509" t="s">
        <v>2018</v>
      </c>
    </row>
    <row r="314" spans="1:3" ht="14.25">
      <c r="A314" s="1508" t="s">
        <v>2033</v>
      </c>
      <c r="B314" s="1509" t="s">
        <v>2034</v>
      </c>
      <c r="C314" s="1509" t="s">
        <v>2018</v>
      </c>
    </row>
    <row r="315" spans="1:3" ht="14.25">
      <c r="A315" s="1508" t="s">
        <v>2035</v>
      </c>
      <c r="B315" s="1509" t="s">
        <v>2036</v>
      </c>
      <c r="C315" s="1509" t="s">
        <v>2018</v>
      </c>
    </row>
    <row r="316" spans="1:3" ht="14.25">
      <c r="A316" s="1508" t="s">
        <v>2037</v>
      </c>
      <c r="B316" s="1509" t="s">
        <v>2038</v>
      </c>
      <c r="C316" s="1509" t="s">
        <v>2018</v>
      </c>
    </row>
    <row r="317" spans="1:3" ht="14.25">
      <c r="A317" s="1508" t="s">
        <v>2039</v>
      </c>
      <c r="B317" s="1509" t="s">
        <v>2040</v>
      </c>
      <c r="C317" s="1509" t="s">
        <v>2018</v>
      </c>
    </row>
    <row r="318" spans="1:3" ht="14.25">
      <c r="A318" s="1508" t="s">
        <v>2041</v>
      </c>
      <c r="B318" s="1509" t="s">
        <v>2042</v>
      </c>
      <c r="C318" s="1509" t="s">
        <v>2018</v>
      </c>
    </row>
    <row r="319" spans="1:3" ht="14.25">
      <c r="A319" s="1508" t="s">
        <v>2043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2045</v>
      </c>
      <c r="E378" s="1538"/>
    </row>
    <row r="379" spans="1:5" ht="18">
      <c r="A379" s="1532" t="s">
        <v>1294</v>
      </c>
      <c r="B379" s="1531" t="s">
        <v>2046</v>
      </c>
      <c r="E379" s="1538"/>
    </row>
    <row r="380" spans="1:5" ht="18">
      <c r="A380" s="1532" t="s">
        <v>1295</v>
      </c>
      <c r="B380" s="1533" t="s">
        <v>2047</v>
      </c>
      <c r="E380" s="1538"/>
    </row>
    <row r="381" spans="1:5" ht="18">
      <c r="A381" s="1532" t="s">
        <v>1296</v>
      </c>
      <c r="B381" s="1534" t="s">
        <v>2048</v>
      </c>
      <c r="E381" s="1538"/>
    </row>
    <row r="382" spans="1:5" ht="18">
      <c r="A382" s="1532" t="s">
        <v>1297</v>
      </c>
      <c r="B382" s="1534" t="s">
        <v>2049</v>
      </c>
      <c r="E382" s="1538"/>
    </row>
    <row r="383" spans="1:5" ht="18">
      <c r="A383" s="1532" t="s">
        <v>1298</v>
      </c>
      <c r="B383" s="1534" t="s">
        <v>2050</v>
      </c>
      <c r="E383" s="1538"/>
    </row>
    <row r="384" spans="1:5" ht="18">
      <c r="A384" s="1532" t="s">
        <v>1299</v>
      </c>
      <c r="B384" s="1534" t="s">
        <v>2051</v>
      </c>
      <c r="E384" s="1538"/>
    </row>
    <row r="385" spans="1:5" ht="18">
      <c r="A385" s="1532" t="s">
        <v>1300</v>
      </c>
      <c r="B385" s="1534" t="s">
        <v>2052</v>
      </c>
      <c r="E385" s="1538"/>
    </row>
    <row r="386" spans="1:5" ht="18">
      <c r="A386" s="1532" t="s">
        <v>1301</v>
      </c>
      <c r="B386" s="1535" t="s">
        <v>2053</v>
      </c>
      <c r="E386" s="1538"/>
    </row>
    <row r="387" spans="1:5" ht="18">
      <c r="A387" s="1532" t="s">
        <v>1302</v>
      </c>
      <c r="B387" s="1535" t="s">
        <v>2054</v>
      </c>
      <c r="E387" s="1538"/>
    </row>
    <row r="388" spans="1:5" ht="18">
      <c r="A388" s="1532" t="s">
        <v>1303</v>
      </c>
      <c r="B388" s="1535" t="s">
        <v>2055</v>
      </c>
      <c r="E388" s="1538"/>
    </row>
    <row r="389" spans="1:5" ht="18">
      <c r="A389" s="1532" t="s">
        <v>1304</v>
      </c>
      <c r="B389" s="1535" t="s">
        <v>2056</v>
      </c>
      <c r="E389" s="1538"/>
    </row>
    <row r="390" spans="1:5" ht="18">
      <c r="A390" s="1532" t="s">
        <v>1305</v>
      </c>
      <c r="B390" s="1536" t="s">
        <v>2057</v>
      </c>
      <c r="E390" s="1538"/>
    </row>
    <row r="391" spans="1:5" ht="18">
      <c r="A391" s="1532" t="s">
        <v>1306</v>
      </c>
      <c r="B391" s="1536" t="s">
        <v>2058</v>
      </c>
      <c r="E391" s="1538"/>
    </row>
    <row r="392" spans="1:5" ht="18">
      <c r="A392" s="1532" t="s">
        <v>1307</v>
      </c>
      <c r="B392" s="1535" t="s">
        <v>2059</v>
      </c>
      <c r="E392" s="1538"/>
    </row>
    <row r="393" spans="1:5" ht="18">
      <c r="A393" s="1532" t="s">
        <v>1308</v>
      </c>
      <c r="B393" s="1535" t="s">
        <v>2060</v>
      </c>
      <c r="C393" s="1537" t="s">
        <v>179</v>
      </c>
      <c r="E393" s="1538"/>
    </row>
    <row r="394" spans="1:5" ht="18">
      <c r="A394" s="1532" t="s">
        <v>1309</v>
      </c>
      <c r="B394" s="1534" t="s">
        <v>2061</v>
      </c>
      <c r="C394" s="1537" t="s">
        <v>179</v>
      </c>
      <c r="E394" s="1538"/>
    </row>
    <row r="395" spans="1:5" ht="18">
      <c r="A395" s="1532" t="s">
        <v>1310</v>
      </c>
      <c r="B395" s="1535" t="s">
        <v>2062</v>
      </c>
      <c r="C395" s="1537" t="s">
        <v>179</v>
      </c>
      <c r="E395" s="1538"/>
    </row>
    <row r="396" spans="1:5" ht="18">
      <c r="A396" s="1532" t="s">
        <v>1311</v>
      </c>
      <c r="B396" s="1535" t="s">
        <v>2063</v>
      </c>
      <c r="C396" s="1537" t="s">
        <v>179</v>
      </c>
      <c r="E396" s="1538"/>
    </row>
    <row r="397" spans="1:5" ht="18">
      <c r="A397" s="1532" t="s">
        <v>1312</v>
      </c>
      <c r="B397" s="1535" t="s">
        <v>2064</v>
      </c>
      <c r="C397" s="1537" t="s">
        <v>179</v>
      </c>
      <c r="E397" s="1538"/>
    </row>
    <row r="398" spans="1:5" ht="18">
      <c r="A398" s="1532" t="s">
        <v>1313</v>
      </c>
      <c r="B398" s="1535" t="s">
        <v>2065</v>
      </c>
      <c r="C398" s="1537" t="s">
        <v>179</v>
      </c>
      <c r="E398" s="1538"/>
    </row>
    <row r="399" spans="1:5" ht="18">
      <c r="A399" s="1532" t="s">
        <v>1314</v>
      </c>
      <c r="B399" s="1535" t="s">
        <v>2066</v>
      </c>
      <c r="C399" s="1537" t="s">
        <v>179</v>
      </c>
      <c r="E399" s="1538"/>
    </row>
    <row r="400" spans="1:5" ht="18">
      <c r="A400" s="1532" t="s">
        <v>1315</v>
      </c>
      <c r="B400" s="1535" t="s">
        <v>2067</v>
      </c>
      <c r="C400" s="1537" t="s">
        <v>179</v>
      </c>
      <c r="E400" s="1538"/>
    </row>
    <row r="401" spans="1:5" ht="18">
      <c r="A401" s="1532" t="s">
        <v>1316</v>
      </c>
      <c r="B401" s="1535" t="s">
        <v>2068</v>
      </c>
      <c r="C401" s="1537" t="s">
        <v>179</v>
      </c>
      <c r="E401" s="1538"/>
    </row>
    <row r="402" spans="1:5" ht="18">
      <c r="A402" s="1532" t="s">
        <v>1317</v>
      </c>
      <c r="B402" s="1534" t="s">
        <v>2069</v>
      </c>
      <c r="C402" s="1537" t="s">
        <v>179</v>
      </c>
      <c r="E402" s="1538"/>
    </row>
    <row r="403" spans="1:5" ht="18">
      <c r="A403" s="1532" t="s">
        <v>1318</v>
      </c>
      <c r="B403" s="1535" t="s">
        <v>2070</v>
      </c>
      <c r="C403" s="1537" t="s">
        <v>179</v>
      </c>
      <c r="E403" s="1538"/>
    </row>
    <row r="404" spans="1:5" ht="18">
      <c r="A404" s="1532" t="s">
        <v>1319</v>
      </c>
      <c r="B404" s="1534" t="s">
        <v>2071</v>
      </c>
      <c r="C404" s="1537" t="s">
        <v>179</v>
      </c>
      <c r="E404" s="1538"/>
    </row>
    <row r="405" spans="1:5" ht="18">
      <c r="A405" s="1532" t="s">
        <v>1320</v>
      </c>
      <c r="B405" s="1534" t="s">
        <v>2072</v>
      </c>
      <c r="C405" s="1537" t="s">
        <v>179</v>
      </c>
      <c r="E405" s="1538"/>
    </row>
    <row r="406" spans="1:5" ht="18">
      <c r="A406" s="1532" t="s">
        <v>1321</v>
      </c>
      <c r="B406" s="1534" t="s">
        <v>2073</v>
      </c>
      <c r="C406" s="1537" t="s">
        <v>179</v>
      </c>
      <c r="E406" s="1538"/>
    </row>
    <row r="407" spans="1:5" ht="18">
      <c r="A407" s="1532" t="s">
        <v>1322</v>
      </c>
      <c r="B407" s="1534" t="s">
        <v>2074</v>
      </c>
      <c r="C407" s="1537" t="s">
        <v>179</v>
      </c>
      <c r="E407" s="1538"/>
    </row>
    <row r="408" spans="1:5" ht="18">
      <c r="A408" s="1532" t="s">
        <v>1323</v>
      </c>
      <c r="B408" s="1534" t="s">
        <v>2075</v>
      </c>
      <c r="C408" s="1537" t="s">
        <v>179</v>
      </c>
      <c r="E408" s="1538"/>
    </row>
    <row r="409" spans="1:5" ht="18">
      <c r="A409" s="1532" t="s">
        <v>1324</v>
      </c>
      <c r="B409" s="1534" t="s">
        <v>2076</v>
      </c>
      <c r="C409" s="1537" t="s">
        <v>179</v>
      </c>
      <c r="E409" s="1538"/>
    </row>
    <row r="410" spans="1:5" ht="18">
      <c r="A410" s="1532" t="s">
        <v>1325</v>
      </c>
      <c r="B410" s="1534" t="s">
        <v>2077</v>
      </c>
      <c r="C410" s="1537" t="s">
        <v>179</v>
      </c>
      <c r="E410" s="1538"/>
    </row>
    <row r="411" spans="1:5" ht="18">
      <c r="A411" s="1532" t="s">
        <v>1326</v>
      </c>
      <c r="B411" s="1534" t="s">
        <v>2078</v>
      </c>
      <c r="C411" s="1537" t="s">
        <v>179</v>
      </c>
      <c r="E411" s="1538"/>
    </row>
    <row r="412" spans="1:5" ht="18">
      <c r="A412" s="1532" t="s">
        <v>1327</v>
      </c>
      <c r="B412" s="1539" t="s">
        <v>2079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2080</v>
      </c>
      <c r="C416" s="1537" t="s">
        <v>179</v>
      </c>
      <c r="E416" s="1538"/>
    </row>
    <row r="417" spans="1:5" ht="18">
      <c r="A417" s="1532" t="s">
        <v>1331</v>
      </c>
      <c r="B417" s="1519" t="s">
        <v>2081</v>
      </c>
      <c r="C417" s="1537" t="s">
        <v>179</v>
      </c>
      <c r="E417" s="1538"/>
    </row>
    <row r="418" spans="1:5" ht="18">
      <c r="A418" s="1577" t="s">
        <v>1332</v>
      </c>
      <c r="B418" s="1544" t="s">
        <v>2082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">
      <c r="A600" s="1532" t="s">
        <v>1509</v>
      </c>
      <c r="B600" s="1554" t="s">
        <v>1830</v>
      </c>
      <c r="C600" s="1537" t="s">
        <v>179</v>
      </c>
      <c r="E600" s="1538"/>
    </row>
    <row r="601" spans="1:5" ht="18">
      <c r="A601" s="1532" t="s">
        <v>1510</v>
      </c>
      <c r="B601" s="1555" t="s">
        <v>1831</v>
      </c>
      <c r="C601" s="1537" t="s">
        <v>179</v>
      </c>
      <c r="E601" s="1538"/>
    </row>
    <row r="602" spans="1:5" ht="18">
      <c r="A602" s="1532" t="s">
        <v>1511</v>
      </c>
      <c r="B602" s="1555" t="s">
        <v>1832</v>
      </c>
      <c r="C602" s="1537" t="s">
        <v>179</v>
      </c>
      <c r="E602" s="1538"/>
    </row>
    <row r="603" spans="1:5" ht="18">
      <c r="A603" s="1532" t="s">
        <v>1512</v>
      </c>
      <c r="B603" s="1555" t="s">
        <v>1833</v>
      </c>
      <c r="C603" s="1537" t="s">
        <v>179</v>
      </c>
      <c r="E603" s="1538"/>
    </row>
    <row r="604" spans="1:5" ht="17.25">
      <c r="A604" s="1532" t="s">
        <v>1513</v>
      </c>
      <c r="B604" s="1556" t="s">
        <v>1834</v>
      </c>
      <c r="C604" s="1537" t="s">
        <v>179</v>
      </c>
      <c r="E604" s="1538"/>
    </row>
    <row r="605" spans="1:5" ht="18">
      <c r="A605" s="1532" t="s">
        <v>1514</v>
      </c>
      <c r="B605" s="1555" t="s">
        <v>1835</v>
      </c>
      <c r="C605" s="1537" t="s">
        <v>179</v>
      </c>
      <c r="E605" s="1538"/>
    </row>
    <row r="606" spans="1:5" ht="18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">
      <c r="A607" s="1532" t="s">
        <v>1516</v>
      </c>
      <c r="B607" s="1554" t="s">
        <v>1837</v>
      </c>
      <c r="C607" s="1537" t="s">
        <v>179</v>
      </c>
      <c r="E607" s="1538"/>
    </row>
    <row r="608" spans="1:5" ht="18">
      <c r="A608" s="1532" t="s">
        <v>1517</v>
      </c>
      <c r="B608" s="1555" t="s">
        <v>1696</v>
      </c>
      <c r="C608" s="1537" t="s">
        <v>179</v>
      </c>
      <c r="E608" s="1538"/>
    </row>
    <row r="609" spans="1:5" ht="18">
      <c r="A609" s="1532" t="s">
        <v>1518</v>
      </c>
      <c r="B609" s="1555" t="s">
        <v>1838</v>
      </c>
      <c r="C609" s="1537" t="s">
        <v>179</v>
      </c>
      <c r="E609" s="1538"/>
    </row>
    <row r="610" spans="1:5" ht="18">
      <c r="A610" s="1532" t="s">
        <v>1519</v>
      </c>
      <c r="B610" s="1555" t="s">
        <v>1839</v>
      </c>
      <c r="C610" s="1537" t="s">
        <v>179</v>
      </c>
      <c r="E610" s="1538"/>
    </row>
    <row r="611" spans="1:5" ht="18">
      <c r="A611" s="1532" t="s">
        <v>1520</v>
      </c>
      <c r="B611" s="1555" t="s">
        <v>1840</v>
      </c>
      <c r="C611" s="1537" t="s">
        <v>179</v>
      </c>
      <c r="E611" s="1538"/>
    </row>
    <row r="612" spans="1:5" ht="17.25">
      <c r="A612" s="1532" t="s">
        <v>1521</v>
      </c>
      <c r="B612" s="1556" t="s">
        <v>1841</v>
      </c>
      <c r="C612" s="1537" t="s">
        <v>179</v>
      </c>
      <c r="E612" s="1538"/>
    </row>
    <row r="613" spans="1:5" ht="18">
      <c r="A613" s="1532" t="s">
        <v>1522</v>
      </c>
      <c r="B613" s="1555" t="s">
        <v>1842</v>
      </c>
      <c r="C613" s="1537" t="s">
        <v>179</v>
      </c>
      <c r="E613" s="1538"/>
    </row>
    <row r="614" spans="1:5" ht="18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">
      <c r="A615" s="1532" t="s">
        <v>1524</v>
      </c>
      <c r="B615" s="1554" t="s">
        <v>1844</v>
      </c>
      <c r="C615" s="1537" t="s">
        <v>179</v>
      </c>
      <c r="E615" s="1538"/>
    </row>
    <row r="616" spans="1:5" ht="18">
      <c r="A616" s="1532" t="s">
        <v>1525</v>
      </c>
      <c r="B616" s="1555" t="s">
        <v>1845</v>
      </c>
      <c r="C616" s="1537" t="s">
        <v>179</v>
      </c>
      <c r="E616" s="1538"/>
    </row>
    <row r="617" spans="1:5" ht="18">
      <c r="A617" s="1532" t="s">
        <v>1526</v>
      </c>
      <c r="B617" s="1555" t="s">
        <v>1846</v>
      </c>
      <c r="C617" s="1537" t="s">
        <v>179</v>
      </c>
      <c r="E617" s="1538"/>
    </row>
    <row r="618" spans="1:5" ht="18">
      <c r="A618" s="1532" t="s">
        <v>1527</v>
      </c>
      <c r="B618" s="1555" t="s">
        <v>1847</v>
      </c>
      <c r="C618" s="1537" t="s">
        <v>179</v>
      </c>
      <c r="E618" s="1538"/>
    </row>
    <row r="619" spans="1:5" ht="17.25">
      <c r="A619" s="1532" t="s">
        <v>1528</v>
      </c>
      <c r="B619" s="1556" t="s">
        <v>1848</v>
      </c>
      <c r="C619" s="1537" t="s">
        <v>179</v>
      </c>
      <c r="E619" s="1538"/>
    </row>
    <row r="620" spans="1:5" ht="18">
      <c r="A620" s="1532" t="s">
        <v>1529</v>
      </c>
      <c r="B620" s="1555" t="s">
        <v>1849</v>
      </c>
      <c r="C620" s="1537" t="s">
        <v>179</v>
      </c>
      <c r="E620" s="1538"/>
    </row>
    <row r="621" spans="1:5" ht="18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">
      <c r="A622" s="1532" t="s">
        <v>1531</v>
      </c>
      <c r="B622" s="1554" t="s">
        <v>1851</v>
      </c>
      <c r="C622" s="1537" t="s">
        <v>179</v>
      </c>
      <c r="E622" s="1538"/>
    </row>
    <row r="623" spans="1:5" ht="18">
      <c r="A623" s="1532" t="s">
        <v>1532</v>
      </c>
      <c r="B623" s="1555" t="s">
        <v>1852</v>
      </c>
      <c r="C623" s="1537" t="s">
        <v>179</v>
      </c>
      <c r="E623" s="1538"/>
    </row>
    <row r="624" spans="1:5" ht="17.25">
      <c r="A624" s="1532" t="s">
        <v>1533</v>
      </c>
      <c r="B624" s="1556" t="s">
        <v>1853</v>
      </c>
      <c r="C624" s="1537" t="s">
        <v>179</v>
      </c>
      <c r="E624" s="1538"/>
    </row>
    <row r="625" spans="1:5" ht="18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">
      <c r="A626" s="1532" t="s">
        <v>1535</v>
      </c>
      <c r="B626" s="1554" t="s">
        <v>1855</v>
      </c>
      <c r="C626" s="1537" t="s">
        <v>179</v>
      </c>
      <c r="E626" s="1538"/>
    </row>
    <row r="627" spans="1:5" ht="18">
      <c r="A627" s="1532" t="s">
        <v>1536</v>
      </c>
      <c r="B627" s="1555" t="s">
        <v>1856</v>
      </c>
      <c r="C627" s="1537" t="s">
        <v>179</v>
      </c>
      <c r="E627" s="1538"/>
    </row>
    <row r="628" spans="1:5" ht="18">
      <c r="A628" s="1532" t="s">
        <v>1537</v>
      </c>
      <c r="B628" s="1555" t="s">
        <v>1857</v>
      </c>
      <c r="C628" s="1537" t="s">
        <v>179</v>
      </c>
      <c r="E628" s="1538"/>
    </row>
    <row r="629" spans="1:5" ht="18">
      <c r="A629" s="1532" t="s">
        <v>1538</v>
      </c>
      <c r="B629" s="1555" t="s">
        <v>1858</v>
      </c>
      <c r="C629" s="1537" t="s">
        <v>179</v>
      </c>
      <c r="E629" s="1538"/>
    </row>
    <row r="630" spans="1:5" ht="18">
      <c r="A630" s="1532" t="s">
        <v>1539</v>
      </c>
      <c r="B630" s="1555" t="s">
        <v>1859</v>
      </c>
      <c r="C630" s="1537" t="s">
        <v>179</v>
      </c>
      <c r="E630" s="1538"/>
    </row>
    <row r="631" spans="1:5" ht="18">
      <c r="A631" s="1532" t="s">
        <v>1540</v>
      </c>
      <c r="B631" s="1555" t="s">
        <v>1860</v>
      </c>
      <c r="C631" s="1537" t="s">
        <v>179</v>
      </c>
      <c r="E631" s="1538"/>
    </row>
    <row r="632" spans="1:5" ht="18">
      <c r="A632" s="1532" t="s">
        <v>1541</v>
      </c>
      <c r="B632" s="1555" t="s">
        <v>1861</v>
      </c>
      <c r="C632" s="1537" t="s">
        <v>179</v>
      </c>
      <c r="E632" s="1538"/>
    </row>
    <row r="633" spans="1:5" ht="18">
      <c r="A633" s="1532" t="s">
        <v>1542</v>
      </c>
      <c r="B633" s="1555" t="s">
        <v>1862</v>
      </c>
      <c r="C633" s="1537" t="s">
        <v>179</v>
      </c>
      <c r="E633" s="1538"/>
    </row>
    <row r="634" spans="1:5" ht="17.25">
      <c r="A634" s="1532" t="s">
        <v>1543</v>
      </c>
      <c r="B634" s="1556" t="s">
        <v>1863</v>
      </c>
      <c r="C634" s="1537" t="s">
        <v>179</v>
      </c>
      <c r="E634" s="1538"/>
    </row>
    <row r="635" spans="1:5" ht="18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">
      <c r="A636" s="1532" t="s">
        <v>1545</v>
      </c>
      <c r="B636" s="1554" t="s">
        <v>314</v>
      </c>
      <c r="C636" s="1537" t="s">
        <v>179</v>
      </c>
      <c r="E636" s="1538"/>
    </row>
    <row r="637" spans="1:5" ht="18">
      <c r="A637" s="1532" t="s">
        <v>1546</v>
      </c>
      <c r="B637" s="1555" t="s">
        <v>315</v>
      </c>
      <c r="C637" s="1537" t="s">
        <v>179</v>
      </c>
      <c r="E637" s="1538"/>
    </row>
    <row r="638" spans="1:5" ht="18">
      <c r="A638" s="1532" t="s">
        <v>1547</v>
      </c>
      <c r="B638" s="1555" t="s">
        <v>316</v>
      </c>
      <c r="C638" s="1537" t="s">
        <v>179</v>
      </c>
      <c r="E638" s="1538"/>
    </row>
    <row r="639" spans="1:5" ht="18">
      <c r="A639" s="1532" t="s">
        <v>1548</v>
      </c>
      <c r="B639" s="1555" t="s">
        <v>317</v>
      </c>
      <c r="C639" s="1537" t="s">
        <v>179</v>
      </c>
      <c r="E639" s="1538"/>
    </row>
    <row r="640" spans="1:5" ht="18">
      <c r="A640" s="1532" t="s">
        <v>1549</v>
      </c>
      <c r="B640" s="1555" t="s">
        <v>318</v>
      </c>
      <c r="C640" s="1537" t="s">
        <v>179</v>
      </c>
      <c r="E640" s="1538"/>
    </row>
    <row r="641" spans="1:5" ht="18">
      <c r="A641" s="1532" t="s">
        <v>1550</v>
      </c>
      <c r="B641" s="1555" t="s">
        <v>319</v>
      </c>
      <c r="C641" s="1537" t="s">
        <v>179</v>
      </c>
      <c r="E641" s="1538"/>
    </row>
    <row r="642" spans="1:5" ht="18">
      <c r="A642" s="1532" t="s">
        <v>1551</v>
      </c>
      <c r="B642" s="1555" t="s">
        <v>320</v>
      </c>
      <c r="C642" s="1537" t="s">
        <v>179</v>
      </c>
      <c r="E642" s="1538"/>
    </row>
    <row r="643" spans="1:5" ht="18">
      <c r="A643" s="1532" t="s">
        <v>1552</v>
      </c>
      <c r="B643" s="1555" t="s">
        <v>321</v>
      </c>
      <c r="C643" s="1537" t="s">
        <v>179</v>
      </c>
      <c r="E643" s="1538"/>
    </row>
    <row r="644" spans="1:5" ht="18">
      <c r="A644" s="1532" t="s">
        <v>1553</v>
      </c>
      <c r="B644" s="1555" t="s">
        <v>739</v>
      </c>
      <c r="C644" s="1537" t="s">
        <v>179</v>
      </c>
      <c r="E644" s="1538"/>
    </row>
    <row r="645" spans="1:5" ht="18">
      <c r="A645" s="1532" t="s">
        <v>1554</v>
      </c>
      <c r="B645" s="1555" t="s">
        <v>740</v>
      </c>
      <c r="C645" s="1537" t="s">
        <v>179</v>
      </c>
      <c r="E645" s="1538"/>
    </row>
    <row r="646" spans="1:5" ht="18">
      <c r="A646" s="1532" t="s">
        <v>1555</v>
      </c>
      <c r="B646" s="1555" t="s">
        <v>741</v>
      </c>
      <c r="C646" s="1537" t="s">
        <v>179</v>
      </c>
      <c r="E646" s="1538"/>
    </row>
    <row r="647" spans="1:5" ht="18">
      <c r="A647" s="1532" t="s">
        <v>1556</v>
      </c>
      <c r="B647" s="1555" t="s">
        <v>742</v>
      </c>
      <c r="C647" s="1537" t="s">
        <v>179</v>
      </c>
      <c r="E647" s="1538"/>
    </row>
    <row r="648" spans="1:5" ht="18">
      <c r="A648" s="1532" t="s">
        <v>1557</v>
      </c>
      <c r="B648" s="1555" t="s">
        <v>743</v>
      </c>
      <c r="C648" s="1537" t="s">
        <v>179</v>
      </c>
      <c r="E648" s="1538"/>
    </row>
    <row r="649" spans="1:5" ht="18">
      <c r="A649" s="1532" t="s">
        <v>1558</v>
      </c>
      <c r="B649" s="1555" t="s">
        <v>744</v>
      </c>
      <c r="C649" s="1537" t="s">
        <v>179</v>
      </c>
      <c r="E649" s="1538"/>
    </row>
    <row r="650" spans="1:5" ht="18">
      <c r="A650" s="1532" t="s">
        <v>1559</v>
      </c>
      <c r="B650" s="1555" t="s">
        <v>745</v>
      </c>
      <c r="C650" s="1537" t="s">
        <v>179</v>
      </c>
      <c r="E650" s="1538"/>
    </row>
    <row r="651" spans="1:5" ht="18">
      <c r="A651" s="1532" t="s">
        <v>1560</v>
      </c>
      <c r="B651" s="1555" t="s">
        <v>746</v>
      </c>
      <c r="C651" s="1537" t="s">
        <v>179</v>
      </c>
      <c r="E651" s="1538"/>
    </row>
    <row r="652" spans="1:5" ht="18">
      <c r="A652" s="1532" t="s">
        <v>1561</v>
      </c>
      <c r="B652" s="1555" t="s">
        <v>747</v>
      </c>
      <c r="C652" s="1537" t="s">
        <v>179</v>
      </c>
      <c r="E652" s="1538"/>
    </row>
    <row r="653" spans="1:5" ht="18">
      <c r="A653" s="1532" t="s">
        <v>1562</v>
      </c>
      <c r="B653" s="1555" t="s">
        <v>748</v>
      </c>
      <c r="C653" s="1537" t="s">
        <v>179</v>
      </c>
      <c r="E653" s="1538"/>
    </row>
    <row r="654" spans="1:5" ht="18">
      <c r="A654" s="1532" t="s">
        <v>1563</v>
      </c>
      <c r="B654" s="1555" t="s">
        <v>749</v>
      </c>
      <c r="C654" s="1537" t="s">
        <v>179</v>
      </c>
      <c r="E654" s="1538"/>
    </row>
    <row r="655" spans="1:5" ht="18">
      <c r="A655" s="1532" t="s">
        <v>1564</v>
      </c>
      <c r="B655" s="1555" t="s">
        <v>750</v>
      </c>
      <c r="C655" s="1537" t="s">
        <v>179</v>
      </c>
      <c r="E655" s="1538"/>
    </row>
    <row r="656" spans="1:5" ht="18">
      <c r="A656" s="1532" t="s">
        <v>1565</v>
      </c>
      <c r="B656" s="1555" t="s">
        <v>751</v>
      </c>
      <c r="C656" s="1537" t="s">
        <v>179</v>
      </c>
      <c r="E656" s="1538"/>
    </row>
    <row r="657" spans="1:5" ht="18">
      <c r="A657" s="1532" t="s">
        <v>1566</v>
      </c>
      <c r="B657" s="1555" t="s">
        <v>752</v>
      </c>
      <c r="C657" s="1537" t="s">
        <v>179</v>
      </c>
      <c r="E657" s="1538"/>
    </row>
    <row r="658" spans="1:5" ht="18">
      <c r="A658" s="1532" t="s">
        <v>1567</v>
      </c>
      <c r="B658" s="1555" t="s">
        <v>753</v>
      </c>
      <c r="C658" s="1537" t="s">
        <v>179</v>
      </c>
      <c r="E658" s="1538"/>
    </row>
    <row r="659" spans="1:5" ht="18">
      <c r="A659" s="1532" t="s">
        <v>1568</v>
      </c>
      <c r="B659" s="1555" t="s">
        <v>754</v>
      </c>
      <c r="C659" s="1537" t="s">
        <v>179</v>
      </c>
      <c r="E659" s="1538"/>
    </row>
    <row r="660" spans="1:5" ht="18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">
      <c r="A661" s="1532" t="s">
        <v>1570</v>
      </c>
      <c r="B661" s="1554" t="s">
        <v>1865</v>
      </c>
      <c r="C661" s="1537" t="s">
        <v>179</v>
      </c>
      <c r="E661" s="1538"/>
    </row>
    <row r="662" spans="1:5" ht="18">
      <c r="A662" s="1532" t="s">
        <v>1571</v>
      </c>
      <c r="B662" s="1555" t="s">
        <v>1866</v>
      </c>
      <c r="C662" s="1537" t="s">
        <v>179</v>
      </c>
      <c r="E662" s="1538"/>
    </row>
    <row r="663" spans="1:5" ht="18">
      <c r="A663" s="1532" t="s">
        <v>1572</v>
      </c>
      <c r="B663" s="1555" t="s">
        <v>1867</v>
      </c>
      <c r="C663" s="1537" t="s">
        <v>179</v>
      </c>
      <c r="E663" s="1538"/>
    </row>
    <row r="664" spans="1:5" ht="18">
      <c r="A664" s="1532" t="s">
        <v>1573</v>
      </c>
      <c r="B664" s="1555" t="s">
        <v>1868</v>
      </c>
      <c r="C664" s="1537" t="s">
        <v>179</v>
      </c>
      <c r="E664" s="1538"/>
    </row>
    <row r="665" spans="1:5" ht="18">
      <c r="A665" s="1532" t="s">
        <v>1574</v>
      </c>
      <c r="B665" s="1555" t="s">
        <v>1869</v>
      </c>
      <c r="C665" s="1537" t="s">
        <v>179</v>
      </c>
      <c r="E665" s="1538"/>
    </row>
    <row r="666" spans="1:5" ht="18">
      <c r="A666" s="1532" t="s">
        <v>1575</v>
      </c>
      <c r="B666" s="1555" t="s">
        <v>1870</v>
      </c>
      <c r="C666" s="1537" t="s">
        <v>179</v>
      </c>
      <c r="E666" s="1538"/>
    </row>
    <row r="667" spans="1:5" ht="18">
      <c r="A667" s="1532" t="s">
        <v>1576</v>
      </c>
      <c r="B667" s="1555" t="s">
        <v>1871</v>
      </c>
      <c r="C667" s="1537" t="s">
        <v>179</v>
      </c>
      <c r="E667" s="1538"/>
    </row>
    <row r="668" spans="1:5" ht="18">
      <c r="A668" s="1532" t="s">
        <v>1577</v>
      </c>
      <c r="B668" s="1555" t="s">
        <v>1872</v>
      </c>
      <c r="C668" s="1537" t="s">
        <v>179</v>
      </c>
      <c r="E668" s="1538"/>
    </row>
    <row r="669" spans="1:5" ht="18">
      <c r="A669" s="1532" t="s">
        <v>1578</v>
      </c>
      <c r="B669" s="1555" t="s">
        <v>1873</v>
      </c>
      <c r="C669" s="1537" t="s">
        <v>179</v>
      </c>
      <c r="E669" s="1538"/>
    </row>
    <row r="670" spans="1:5" ht="18">
      <c r="A670" s="1532" t="s">
        <v>1579</v>
      </c>
      <c r="B670" s="1555" t="s">
        <v>1874</v>
      </c>
      <c r="C670" s="1537" t="s">
        <v>179</v>
      </c>
      <c r="E670" s="1538"/>
    </row>
    <row r="671" spans="1:5" ht="18">
      <c r="A671" s="1532" t="s">
        <v>1580</v>
      </c>
      <c r="B671" s="1555" t="s">
        <v>1875</v>
      </c>
      <c r="C671" s="1537" t="s">
        <v>179</v>
      </c>
      <c r="E671" s="1538"/>
    </row>
    <row r="672" spans="1:5" ht="18">
      <c r="A672" s="1532" t="s">
        <v>1581</v>
      </c>
      <c r="B672" s="1555" t="s">
        <v>1876</v>
      </c>
      <c r="C672" s="1537" t="s">
        <v>179</v>
      </c>
      <c r="E672" s="1538"/>
    </row>
    <row r="673" spans="1:5" ht="18">
      <c r="A673" s="1532" t="s">
        <v>1582</v>
      </c>
      <c r="B673" s="1555" t="s">
        <v>1877</v>
      </c>
      <c r="C673" s="1537" t="s">
        <v>179</v>
      </c>
      <c r="E673" s="1538"/>
    </row>
    <row r="674" spans="1:5" ht="18">
      <c r="A674" s="1532" t="s">
        <v>1583</v>
      </c>
      <c r="B674" s="1555" t="s">
        <v>1878</v>
      </c>
      <c r="C674" s="1537" t="s">
        <v>179</v>
      </c>
      <c r="E674" s="1538"/>
    </row>
    <row r="675" spans="1:5" ht="18">
      <c r="A675" s="1532" t="s">
        <v>1584</v>
      </c>
      <c r="B675" s="1555" t="s">
        <v>1879</v>
      </c>
      <c r="C675" s="1537" t="s">
        <v>179</v>
      </c>
      <c r="E675" s="1538"/>
    </row>
    <row r="676" spans="1:5" ht="18">
      <c r="A676" s="1532" t="s">
        <v>1585</v>
      </c>
      <c r="B676" s="1555" t="s">
        <v>1880</v>
      </c>
      <c r="C676" s="1537" t="s">
        <v>179</v>
      </c>
      <c r="E676" s="1538"/>
    </row>
    <row r="677" spans="1:5" ht="18">
      <c r="A677" s="1532" t="s">
        <v>1586</v>
      </c>
      <c r="B677" s="1555" t="s">
        <v>1881</v>
      </c>
      <c r="C677" s="1537" t="s">
        <v>179</v>
      </c>
      <c r="E677" s="1538"/>
    </row>
    <row r="678" spans="1:5" ht="18">
      <c r="A678" s="1532" t="s">
        <v>1587</v>
      </c>
      <c r="B678" s="1555" t="s">
        <v>1882</v>
      </c>
      <c r="C678" s="1537" t="s">
        <v>179</v>
      </c>
      <c r="E678" s="1538"/>
    </row>
    <row r="679" spans="1:5" ht="18">
      <c r="A679" s="1532" t="s">
        <v>1588</v>
      </c>
      <c r="B679" s="1555" t="s">
        <v>1883</v>
      </c>
      <c r="C679" s="1537" t="s">
        <v>179</v>
      </c>
      <c r="E679" s="1538"/>
    </row>
    <row r="680" spans="1:5" ht="18">
      <c r="A680" s="1532" t="s">
        <v>1589</v>
      </c>
      <c r="B680" s="1555" t="s">
        <v>1884</v>
      </c>
      <c r="C680" s="1537" t="s">
        <v>179</v>
      </c>
      <c r="E680" s="1538"/>
    </row>
    <row r="681" spans="1:5" ht="18">
      <c r="A681" s="1532" t="s">
        <v>1590</v>
      </c>
      <c r="B681" s="1555" t="s">
        <v>1885</v>
      </c>
      <c r="C681" s="1537" t="s">
        <v>179</v>
      </c>
      <c r="E681" s="1538"/>
    </row>
    <row r="682" spans="1:5" ht="18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">
      <c r="A683" s="1532" t="s">
        <v>1592</v>
      </c>
      <c r="B683" s="1554" t="s">
        <v>1887</v>
      </c>
      <c r="C683" s="1537" t="s">
        <v>179</v>
      </c>
      <c r="E683" s="1538"/>
    </row>
    <row r="684" spans="1:5" ht="18">
      <c r="A684" s="1532" t="s">
        <v>1593</v>
      </c>
      <c r="B684" s="1555" t="s">
        <v>1888</v>
      </c>
      <c r="C684" s="1537" t="s">
        <v>179</v>
      </c>
      <c r="E684" s="1538"/>
    </row>
    <row r="685" spans="1:5" ht="18">
      <c r="A685" s="1532" t="s">
        <v>1594</v>
      </c>
      <c r="B685" s="1555" t="s">
        <v>1889</v>
      </c>
      <c r="C685" s="1537" t="s">
        <v>179</v>
      </c>
      <c r="E685" s="1538"/>
    </row>
    <row r="686" spans="1:5" ht="18">
      <c r="A686" s="1532" t="s">
        <v>1595</v>
      </c>
      <c r="B686" s="1555" t="s">
        <v>1890</v>
      </c>
      <c r="C686" s="1537" t="s">
        <v>179</v>
      </c>
      <c r="E686" s="1538"/>
    </row>
    <row r="687" spans="1:5" ht="18">
      <c r="A687" s="1532" t="s">
        <v>1596</v>
      </c>
      <c r="B687" s="1555" t="s">
        <v>1891</v>
      </c>
      <c r="C687" s="1537" t="s">
        <v>179</v>
      </c>
      <c r="E687" s="1538"/>
    </row>
    <row r="688" spans="1:3" ht="18">
      <c r="A688" s="1532" t="s">
        <v>1597</v>
      </c>
      <c r="B688" s="1555" t="s">
        <v>1892</v>
      </c>
      <c r="C688" s="1537" t="s">
        <v>179</v>
      </c>
    </row>
    <row r="689" spans="1:3" ht="18">
      <c r="A689" s="1532" t="s">
        <v>1598</v>
      </c>
      <c r="B689" s="1555" t="s">
        <v>1893</v>
      </c>
      <c r="C689" s="1537" t="s">
        <v>179</v>
      </c>
    </row>
    <row r="690" spans="1:3" ht="18">
      <c r="A690" s="1532" t="s">
        <v>1599</v>
      </c>
      <c r="B690" s="1555" t="s">
        <v>1894</v>
      </c>
      <c r="C690" s="1537" t="s">
        <v>179</v>
      </c>
    </row>
    <row r="691" spans="1:3" ht="18">
      <c r="A691" s="1532" t="s">
        <v>1600</v>
      </c>
      <c r="B691" s="1555" t="s">
        <v>1895</v>
      </c>
      <c r="C691" s="1537" t="s">
        <v>179</v>
      </c>
    </row>
    <row r="692" spans="1:3" ht="17.25">
      <c r="A692" s="1532" t="s">
        <v>1601</v>
      </c>
      <c r="B692" s="1556" t="s">
        <v>1896</v>
      </c>
      <c r="C692" s="1537" t="s">
        <v>179</v>
      </c>
    </row>
    <row r="693" spans="1:3" ht="18" thickBot="1">
      <c r="A693" s="1532" t="s">
        <v>1602</v>
      </c>
      <c r="B693" s="1558" t="s">
        <v>1897</v>
      </c>
      <c r="C693" s="1537" t="s">
        <v>179</v>
      </c>
    </row>
    <row r="694" spans="1:3" ht="18">
      <c r="A694" s="1532" t="s">
        <v>1603</v>
      </c>
      <c r="B694" s="1554" t="s">
        <v>1898</v>
      </c>
      <c r="C694" s="1537" t="s">
        <v>179</v>
      </c>
    </row>
    <row r="695" spans="1:3" ht="18">
      <c r="A695" s="1532" t="s">
        <v>1604</v>
      </c>
      <c r="B695" s="1555" t="s">
        <v>1899</v>
      </c>
      <c r="C695" s="1537" t="s">
        <v>179</v>
      </c>
    </row>
    <row r="696" spans="1:3" ht="18">
      <c r="A696" s="1532" t="s">
        <v>1605</v>
      </c>
      <c r="B696" s="1555" t="s">
        <v>1900</v>
      </c>
      <c r="C696" s="1537" t="s">
        <v>179</v>
      </c>
    </row>
    <row r="697" spans="1:3" ht="18">
      <c r="A697" s="1532" t="s">
        <v>1606</v>
      </c>
      <c r="B697" s="1555" t="s">
        <v>1901</v>
      </c>
      <c r="C697" s="1537" t="s">
        <v>179</v>
      </c>
    </row>
    <row r="698" spans="1:3" ht="18" thickBot="1">
      <c r="A698" s="1532" t="s">
        <v>1607</v>
      </c>
      <c r="B698" s="1563" t="s">
        <v>1902</v>
      </c>
      <c r="C698" s="1537" t="s">
        <v>179</v>
      </c>
    </row>
    <row r="699" spans="1:3" ht="18">
      <c r="A699" s="1532" t="s">
        <v>1608</v>
      </c>
      <c r="B699" s="1554" t="s">
        <v>1903</v>
      </c>
      <c r="C699" s="1537" t="s">
        <v>179</v>
      </c>
    </row>
    <row r="700" spans="1:3" ht="18">
      <c r="A700" s="1532" t="s">
        <v>1609</v>
      </c>
      <c r="B700" s="1555" t="s">
        <v>1904</v>
      </c>
      <c r="C700" s="1537" t="s">
        <v>179</v>
      </c>
    </row>
    <row r="701" spans="1:3" ht="18">
      <c r="A701" s="1532" t="s">
        <v>1610</v>
      </c>
      <c r="B701" s="1555" t="s">
        <v>1905</v>
      </c>
      <c r="C701" s="1537" t="s">
        <v>179</v>
      </c>
    </row>
    <row r="702" spans="1:3" ht="18">
      <c r="A702" s="1532" t="s">
        <v>1611</v>
      </c>
      <c r="B702" s="1555" t="s">
        <v>1906</v>
      </c>
      <c r="C702" s="1537" t="s">
        <v>179</v>
      </c>
    </row>
    <row r="703" spans="1:3" ht="18">
      <c r="A703" s="1532" t="s">
        <v>1612</v>
      </c>
      <c r="B703" s="1555" t="s">
        <v>1907</v>
      </c>
      <c r="C703" s="1537" t="s">
        <v>179</v>
      </c>
    </row>
    <row r="704" spans="1:3" ht="18">
      <c r="A704" s="1532" t="s">
        <v>1613</v>
      </c>
      <c r="B704" s="1555" t="s">
        <v>1908</v>
      </c>
      <c r="C704" s="1537" t="s">
        <v>179</v>
      </c>
    </row>
    <row r="705" spans="1:3" ht="18">
      <c r="A705" s="1532" t="s">
        <v>1614</v>
      </c>
      <c r="B705" s="1555" t="s">
        <v>1909</v>
      </c>
      <c r="C705" s="1537" t="s">
        <v>179</v>
      </c>
    </row>
    <row r="706" spans="1:3" ht="18">
      <c r="A706" s="1532" t="s">
        <v>1615</v>
      </c>
      <c r="B706" s="1555" t="s">
        <v>1910</v>
      </c>
      <c r="C706" s="1537" t="s">
        <v>179</v>
      </c>
    </row>
    <row r="707" spans="1:3" ht="18">
      <c r="A707" s="1532" t="s">
        <v>1616</v>
      </c>
      <c r="B707" s="1555" t="s">
        <v>1911</v>
      </c>
      <c r="C707" s="1537" t="s">
        <v>179</v>
      </c>
    </row>
    <row r="708" spans="1:3" ht="18">
      <c r="A708" s="1532" t="s">
        <v>1617</v>
      </c>
      <c r="B708" s="1555" t="s">
        <v>1912</v>
      </c>
      <c r="C708" s="1537" t="s">
        <v>179</v>
      </c>
    </row>
    <row r="709" spans="1:3" ht="18" thickBot="1">
      <c r="A709" s="1532" t="s">
        <v>1618</v>
      </c>
      <c r="B709" s="1563" t="s">
        <v>1913</v>
      </c>
      <c r="C709" s="1537" t="s">
        <v>179</v>
      </c>
    </row>
    <row r="710" spans="1:3" ht="18">
      <c r="A710" s="1532" t="s">
        <v>1619</v>
      </c>
      <c r="B710" s="1554" t="s">
        <v>1914</v>
      </c>
      <c r="C710" s="1537" t="s">
        <v>179</v>
      </c>
    </row>
    <row r="711" spans="1:3" ht="18">
      <c r="A711" s="1532" t="s">
        <v>1620</v>
      </c>
      <c r="B711" s="1555" t="s">
        <v>1915</v>
      </c>
      <c r="C711" s="1537" t="s">
        <v>179</v>
      </c>
    </row>
    <row r="712" spans="1:3" ht="18">
      <c r="A712" s="1532" t="s">
        <v>1621</v>
      </c>
      <c r="B712" s="1555" t="s">
        <v>1916</v>
      </c>
      <c r="C712" s="1537" t="s">
        <v>179</v>
      </c>
    </row>
    <row r="713" spans="1:3" ht="18">
      <c r="A713" s="1532" t="s">
        <v>1622</v>
      </c>
      <c r="B713" s="1555" t="s">
        <v>1917</v>
      </c>
      <c r="C713" s="1537" t="s">
        <v>179</v>
      </c>
    </row>
    <row r="714" spans="1:3" ht="18">
      <c r="A714" s="1532" t="s">
        <v>1623</v>
      </c>
      <c r="B714" s="1555" t="s">
        <v>1918</v>
      </c>
      <c r="C714" s="1537" t="s">
        <v>179</v>
      </c>
    </row>
    <row r="715" spans="1:3" ht="18">
      <c r="A715" s="1532" t="s">
        <v>1624</v>
      </c>
      <c r="B715" s="1555" t="s">
        <v>1919</v>
      </c>
      <c r="C715" s="1537" t="s">
        <v>179</v>
      </c>
    </row>
    <row r="716" spans="1:3" ht="18">
      <c r="A716" s="1532" t="s">
        <v>1625</v>
      </c>
      <c r="B716" s="1555" t="s">
        <v>1920</v>
      </c>
      <c r="C716" s="1537" t="s">
        <v>179</v>
      </c>
    </row>
    <row r="717" spans="1:3" ht="18">
      <c r="A717" s="1532" t="s">
        <v>1626</v>
      </c>
      <c r="B717" s="1555" t="s">
        <v>1921</v>
      </c>
      <c r="C717" s="1537" t="s">
        <v>179</v>
      </c>
    </row>
    <row r="718" spans="1:3" ht="18">
      <c r="A718" s="1532" t="s">
        <v>1627</v>
      </c>
      <c r="B718" s="1555" t="s">
        <v>1922</v>
      </c>
      <c r="C718" s="1537" t="s">
        <v>179</v>
      </c>
    </row>
    <row r="719" spans="1:3" ht="18" thickBot="1">
      <c r="A719" s="1532" t="s">
        <v>1628</v>
      </c>
      <c r="B719" s="1563" t="s">
        <v>1923</v>
      </c>
      <c r="C719" s="1537" t="s">
        <v>179</v>
      </c>
    </row>
    <row r="720" spans="1:3" ht="18">
      <c r="A720" s="1532" t="s">
        <v>1629</v>
      </c>
      <c r="B720" s="1554" t="s">
        <v>1924</v>
      </c>
      <c r="C720" s="1537" t="s">
        <v>179</v>
      </c>
    </row>
    <row r="721" spans="1:3" ht="18">
      <c r="A721" s="1532" t="s">
        <v>1630</v>
      </c>
      <c r="B721" s="1555" t="s">
        <v>1925</v>
      </c>
      <c r="C721" s="1537" t="s">
        <v>179</v>
      </c>
    </row>
    <row r="722" spans="1:3" ht="18">
      <c r="A722" s="1532" t="s">
        <v>1631</v>
      </c>
      <c r="B722" s="1555" t="s">
        <v>1926</v>
      </c>
      <c r="C722" s="1537" t="s">
        <v>179</v>
      </c>
    </row>
    <row r="723" spans="1:3" ht="18">
      <c r="A723" s="1532" t="s">
        <v>1632</v>
      </c>
      <c r="B723" s="1555" t="s">
        <v>1927</v>
      </c>
      <c r="C723" s="1537" t="s">
        <v>179</v>
      </c>
    </row>
    <row r="724" spans="1:3" ht="18" thickBot="1">
      <c r="A724" s="1532" t="s">
        <v>1633</v>
      </c>
      <c r="B724" s="1563" t="s">
        <v>1928</v>
      </c>
      <c r="C724" s="1537" t="s">
        <v>179</v>
      </c>
    </row>
    <row r="725" spans="1:3" ht="17.25">
      <c r="A725" s="1564"/>
      <c r="B725" s="1565"/>
      <c r="C725" s="1537"/>
    </row>
    <row r="726" spans="1:3" ht="13.5">
      <c r="A726" s="1566" t="s">
        <v>783</v>
      </c>
      <c r="B726" s="1567" t="s">
        <v>782</v>
      </c>
      <c r="C726" s="1568" t="s">
        <v>783</v>
      </c>
    </row>
    <row r="727" spans="1:3" ht="13.5">
      <c r="A727" s="1569"/>
      <c r="B727" s="1570">
        <v>44592</v>
      </c>
      <c r="C727" s="1569" t="s">
        <v>1634</v>
      </c>
    </row>
    <row r="728" spans="1:3" ht="13.5">
      <c r="A728" s="1569"/>
      <c r="B728" s="1570">
        <v>44620</v>
      </c>
      <c r="C728" s="1569" t="s">
        <v>1635</v>
      </c>
    </row>
    <row r="729" spans="1:3" ht="13.5">
      <c r="A729" s="1569"/>
      <c r="B729" s="1570">
        <v>44651</v>
      </c>
      <c r="C729" s="1569" t="s">
        <v>1636</v>
      </c>
    </row>
    <row r="730" spans="1:3" ht="13.5">
      <c r="A730" s="1569"/>
      <c r="B730" s="1570">
        <v>44681</v>
      </c>
      <c r="C730" s="1569" t="s">
        <v>1637</v>
      </c>
    </row>
    <row r="731" spans="1:3" ht="13.5">
      <c r="A731" s="1569"/>
      <c r="B731" s="1570">
        <v>44712</v>
      </c>
      <c r="C731" s="1569" t="s">
        <v>1638</v>
      </c>
    </row>
    <row r="732" spans="1:3" ht="13.5">
      <c r="A732" s="1569"/>
      <c r="B732" s="1570">
        <v>44742</v>
      </c>
      <c r="C732" s="1569" t="s">
        <v>1639</v>
      </c>
    </row>
    <row r="733" spans="1:3" ht="13.5">
      <c r="A733" s="1569"/>
      <c r="B733" s="1570">
        <v>44773</v>
      </c>
      <c r="C733" s="1569" t="s">
        <v>1640</v>
      </c>
    </row>
    <row r="734" spans="1:3" ht="13.5">
      <c r="A734" s="1569"/>
      <c r="B734" s="1570">
        <v>44804</v>
      </c>
      <c r="C734" s="1569" t="s">
        <v>1641</v>
      </c>
    </row>
    <row r="735" spans="1:3" ht="13.5">
      <c r="A735" s="1569"/>
      <c r="B735" s="1570">
        <v>44834</v>
      </c>
      <c r="C735" s="1569" t="s">
        <v>1642</v>
      </c>
    </row>
    <row r="736" spans="1:3" ht="13.5">
      <c r="A736" s="1569"/>
      <c r="B736" s="1570">
        <v>44865</v>
      </c>
      <c r="C736" s="1569" t="s">
        <v>1643</v>
      </c>
    </row>
    <row r="737" spans="1:3" ht="13.5">
      <c r="A737" s="1569"/>
      <c r="B737" s="1570">
        <v>44895</v>
      </c>
      <c r="C737" s="1569" t="s">
        <v>1644</v>
      </c>
    </row>
    <row r="738" spans="1:3" ht="13.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1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2085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218" ht="12.75"/>
    <row r="1222" ht="12.75"/>
    <row r="1223" ht="12.75"/>
    <row r="1248" ht="12.75"/>
    <row r="1298" ht="12.75"/>
    <row r="1299" ht="12.75"/>
    <row r="1300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Windows User</cp:lastModifiedBy>
  <cp:lastPrinted>2019-01-10T13:58:54Z</cp:lastPrinted>
  <dcterms:created xsi:type="dcterms:W3CDTF">1997-12-10T11:54:07Z</dcterms:created>
  <dcterms:modified xsi:type="dcterms:W3CDTF">2023-01-04T13:50:11Z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